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0005" windowHeight="57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БЮДЖЕТА'!$A$8:$Y$8</definedName>
    <definedName name="_xlnm.Print_Titles" localSheetId="0">'БЕЗ УЧЕТА СЧЕТОВ БЮДЖЕТА'!$8:$8</definedName>
    <definedName name="_xlnm.Print_Area" localSheetId="0">'БЕЗ УЧЕТА СЧЕТОВ БЮДЖЕТА'!$A$1:$Y$535</definedName>
  </definedNames>
  <calcPr fullCalcOnLoad="1"/>
</workbook>
</file>

<file path=xl/sharedStrings.xml><?xml version="1.0" encoding="utf-8"?>
<sst xmlns="http://schemas.openxmlformats.org/spreadsheetml/2006/main" count="2130" uniqueCount="437">
  <si>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</si>
  <si>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</si>
  <si>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</si>
  <si>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</si>
  <si>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</si>
  <si>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</si>
  <si>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</si>
  <si>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</si>
  <si>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</si>
  <si>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</si>
  <si>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</si>
  <si>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</si>
  <si>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</si>
  <si>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</si>
  <si>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</si>
  <si>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</si>
  <si>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</si>
  <si>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</si>
  <si>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</si>
  <si>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</si>
  <si>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</si>
  <si>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</si>
  <si>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</si>
  <si>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</si>
  <si>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</si>
  <si>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</si>
  <si>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</si>
  <si>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</si>
  <si>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</si>
  <si>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</si>
  <si>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</si>
  <si>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</si>
  <si>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</si>
  <si>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</si>
  <si>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</si>
  <si>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</si>
  <si>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</si>
  <si>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</si>
  <si>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</si>
  <si>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</si>
  <si>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</si>
  <si>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</si>
  <si>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</si>
  <si>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</si>
  <si>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</si>
  <si>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</si>
  <si>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</si>
  <si>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</si>
  <si>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</si>
  <si>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</si>
  <si>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</si>
  <si>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</si>
  <si>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</si>
  <si>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</si>
  <si>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</si>
  <si>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</si>
  <si>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</si>
  <si>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</si>
  <si>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</si>
  <si>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</si>
  <si>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</si>
  <si>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</si>
  <si>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</si>
  <si>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</si>
  <si>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</si>
  <si>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</si>
  <si>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</si>
  <si>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</si>
  <si>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</si>
  <si>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</si>
  <si>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</si>
  <si>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</si>
  <si>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</si>
  <si>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</si>
  <si>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</si>
  <si>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</si>
  <si>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</si>
  <si>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</si>
  <si>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</si>
  <si>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</si>
  <si>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</si>
  <si>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</si>
  <si>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</si>
  <si>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</si>
  <si>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</si>
  <si>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</si>
  <si>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</si>
  <si>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</si>
  <si>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</si>
  <si>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</si>
  <si>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</si>
  <si>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</si>
  <si>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</si>
  <si>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</si>
  <si>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</si>
  <si>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</si>
  <si>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</si>
  <si>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</si>
  <si>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</si>
  <si>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</si>
  <si>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</si>
  <si>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</si>
  <si>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</si>
  <si>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</si>
  <si>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</si>
  <si>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</si>
  <si>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</si>
  <si>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</si>
  <si>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</si>
  <si>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</si>
  <si>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</si>
  <si>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</si>
  <si>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</si>
  <si>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</si>
  <si>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</si>
  <si>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</si>
  <si>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</si>
  <si>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</si>
  <si>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</si>
  <si>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</si>
  <si>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</si>
  <si>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</si>
  <si>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</si>
  <si>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</si>
  <si>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</si>
  <si>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</si>
  <si>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</si>
  <si>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</si>
  <si>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</si>
  <si>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</si>
  <si>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</si>
  <si>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</si>
  <si>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</si>
  <si>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</si>
  <si>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</si>
  <si>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</si>
  <si>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</si>
  <si>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</si>
  <si>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</si>
  <si>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</si>
  <si>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</si>
  <si>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</si>
  <si>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</si>
  <si>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</si>
  <si>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</si>
  <si>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</si>
  <si>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</si>
  <si>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</si>
  <si>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</si>
  <si>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</si>
  <si>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</si>
  <si>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</si>
  <si>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</si>
  <si>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</si>
  <si>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</si>
  <si>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</si>
  <si>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</si>
  <si>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</si>
  <si>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</si>
  <si>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</si>
  <si>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</si>
  <si>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</si>
  <si>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</si>
  <si>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</si>
  <si>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</si>
  <si>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</si>
  <si>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</si>
  <si>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</si>
  <si>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</si>
  <si>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</si>
  <si>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</si>
  <si>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</si>
  <si>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</si>
  <si>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</si>
  <si>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</si>
  <si>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</si>
  <si>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</si>
  <si>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</si>
  <si>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</si>
  <si>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</si>
  <si>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</si>
  <si>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</si>
  <si>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</si>
  <si>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</si>
  <si>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</si>
  <si>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</si>
  <si>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</si>
  <si>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</si>
  <si>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</si>
  <si>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</si>
  <si>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</si>
  <si>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</si>
  <si>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</si>
  <si>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</si>
  <si>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</si>
  <si>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</si>
  <si>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</si>
  <si>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</si>
  <si>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</si>
  <si>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</si>
  <si>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</si>
  <si>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</si>
  <si>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</si>
  <si>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</si>
  <si>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</si>
  <si>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</si>
  <si>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</si>
  <si>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</si>
  <si>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</si>
  <si>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</si>
  <si>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</si>
  <si>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</si>
  <si>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</si>
  <si>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</si>
  <si>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</si>
  <si>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</si>
  <si>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</si>
  <si>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</si>
  <si>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</si>
  <si>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</si>
  <si>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</si>
  <si>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</si>
  <si>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</si>
  <si>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</si>
  <si>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</si>
  <si>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</si>
  <si>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</si>
  <si>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</si>
  <si>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</si>
  <si>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</si>
  <si>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</si>
  <si>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</si>
  <si>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</si>
  <si>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</si>
  <si>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</si>
  <si>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</si>
  <si>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</si>
  <si>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</si>
  <si>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</si>
  <si>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</si>
  <si>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</si>
  <si>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</si>
  <si>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</si>
  <si>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</si>
  <si>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</si>
  <si>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</si>
  <si>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</si>
  <si>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</si>
  <si>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</si>
  <si>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</si>
  <si>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</si>
  <si>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</si>
  <si>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</si>
  <si>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</si>
  <si>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</si>
  <si>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</si>
  <si>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</si>
  <si>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</si>
  <si>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</si>
  <si>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</si>
  <si>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</si>
  <si>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</si>
  <si>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</si>
  <si>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</si>
  <si>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</si>
  <si>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</si>
  <si>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</si>
  <si>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</si>
  <si>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</si>
  <si>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</si>
  <si>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</si>
  <si>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</si>
  <si>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</si>
  <si>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</si>
  <si>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</si>
  <si>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</si>
  <si>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</si>
  <si>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</si>
  <si>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</si>
  <si>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</si>
  <si>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</si>
  <si>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</si>
  <si>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</si>
  <si>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</si>
  <si>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</si>
  <si>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</si>
  <si>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</si>
  <si>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</si>
  <si>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</si>
  <si>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</si>
  <si>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</si>
  <si>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</si>
  <si>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</si>
  <si>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</si>
  <si>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</si>
  <si>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</si>
  <si>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</si>
  <si>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</si>
  <si>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</si>
  <si>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</si>
  <si>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</si>
  <si>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</si>
  <si>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</si>
  <si>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</si>
  <si>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</si>
  <si>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</si>
  <si>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</si>
  <si>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</si>
  <si>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</si>
  <si>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</si>
  <si>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</si>
  <si>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</si>
  <si>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</si>
  <si>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</si>
  <si>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</si>
  <si>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</si>
  <si>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</si>
  <si>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</si>
  <si>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</si>
  <si>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</si>
  <si>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</si>
  <si>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</si>
  <si>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</si>
  <si>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</si>
  <si>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</si>
  <si>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</si>
  <si>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</si>
  <si>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</si>
  <si>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</si>
  <si>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</si>
  <si>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</si>
  <si>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</si>
  <si>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</si>
  <si>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</si>
  <si>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</si>
  <si>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</si>
  <si>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</si>
  <si>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</si>
  <si>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</si>
  <si>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</si>
  <si>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</si>
  <si>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</si>
  <si>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</si>
  <si>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</si>
  <si>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</si>
  <si>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</si>
  <si>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</si>
  <si>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</si>
  <si>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</si>
  <si>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</si>
  <si>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</si>
  <si>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</si>
  <si>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</si>
  <si>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</si>
  <si>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</si>
  <si>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</si>
  <si>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</si>
  <si>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</si>
  <si>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</si>
  <si>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</si>
  <si>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</si>
  <si>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</si>
  <si>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</si>
  <si>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</si>
  <si>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</si>
  <si>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</si>
  <si>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</si>
  <si>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</si>
  <si>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</si>
  <si>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</si>
  <si>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</si>
  <si>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</si>
  <si>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</si>
  <si>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</si>
  <si>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</si>
  <si>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</si>
  <si>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</si>
  <si>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</si>
  <si>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</si>
  <si>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</si>
  <si>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</si>
  <si>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</si>
  <si>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</si>
  <si>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</si>
  <si>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</si>
  <si>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</si>
  <si>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</si>
  <si>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</si>
  <si>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</si>
  <si>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</si>
  <si>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</si>
  <si>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</si>
  <si>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</si>
  <si>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</si>
  <si>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</si>
  <si>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</si>
  <si>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</si>
  <si>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</si>
  <si>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</si>
  <si>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</si>
  <si>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</si>
  <si>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</si>
  <si>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</si>
  <si>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</si>
  <si>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</si>
  <si>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</si>
  <si>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</si>
  <si>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</si>
  <si>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</si>
  <si>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</si>
  <si>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</si>
  <si>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</si>
  <si>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</si>
  <si>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0310050970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</si>
  <si>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</si>
  <si>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</si>
  <si>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</si>
  <si>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</si>
  <si>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</si>
  <si>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</si>
  <si>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</si>
  <si>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</si>
  <si>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</si>
  <si>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</si>
  <si>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</si>
  <si>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</si>
  <si>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</si>
  <si>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</si>
  <si>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</si>
  <si>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</si>
  <si>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Исполнено</t>
  </si>
  <si>
    <t>% Исполнения</t>
  </si>
  <si>
    <t>621</t>
  </si>
  <si>
    <t>620</t>
  </si>
  <si>
    <t>районного бюджета за 1 квартал 2019 года по разделам, подразделам, целевым статьям и видам расходов в соответствии с бюджетной классификацией РФ</t>
  </si>
  <si>
    <t>Приложение 2 к решению Думы</t>
  </si>
  <si>
    <t>района № 367 от 30.05.2019г.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</si>
</sst>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_р_._-;\-* #,##0.000000_р_._-;_-* &quot;-&quot;????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wrapText="1"/>
    </xf>
    <xf numFmtId="0" fontId="2" fillId="38" borderId="12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0" fontId="2" fillId="37" borderId="12" xfId="0" applyFont="1" applyFill="1" applyBorder="1" applyAlignment="1">
      <alignment horizontal="left" vertical="top" wrapText="1"/>
    </xf>
    <xf numFmtId="179" fontId="1" fillId="0" borderId="0" xfId="60" applyNumberFormat="1" applyFont="1" applyAlignment="1">
      <alignment/>
    </xf>
    <xf numFmtId="0" fontId="3" fillId="33" borderId="15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 shrinkToFit="1"/>
    </xf>
    <xf numFmtId="4" fontId="2" fillId="39" borderId="12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169" fontId="2" fillId="12" borderId="10" xfId="0" applyNumberFormat="1" applyFont="1" applyFill="1" applyBorder="1" applyAlignment="1">
      <alignment horizontal="center" vertical="center" shrinkToFit="1"/>
    </xf>
    <xf numFmtId="4" fontId="2" fillId="12" borderId="12" xfId="0" applyNumberFormat="1" applyFont="1" applyFill="1" applyBorder="1" applyAlignment="1">
      <alignment horizontal="center" vertical="center" shrinkToFit="1"/>
    </xf>
    <xf numFmtId="4" fontId="5" fillId="12" borderId="12" xfId="0" applyNumberFormat="1" applyFont="1" applyFill="1" applyBorder="1" applyAlignment="1">
      <alignment horizontal="center" vertical="center" shrinkToFit="1"/>
    </xf>
    <xf numFmtId="4" fontId="5" fillId="12" borderId="10" xfId="0" applyNumberFormat="1" applyFont="1" applyFill="1" applyBorder="1" applyAlignment="1">
      <alignment horizontal="center" vertical="center" shrinkToFit="1"/>
    </xf>
    <xf numFmtId="4" fontId="5" fillId="39" borderId="12" xfId="0" applyNumberFormat="1" applyFont="1" applyFill="1" applyBorder="1" applyAlignment="1">
      <alignment horizontal="center" vertical="center" shrinkToFit="1"/>
    </xf>
    <xf numFmtId="4" fontId="5" fillId="39" borderId="10" xfId="0" applyNumberFormat="1" applyFont="1" applyFill="1" applyBorder="1" applyAlignment="1">
      <alignment horizontal="center" vertical="center" shrinkToFit="1"/>
    </xf>
    <xf numFmtId="169" fontId="7" fillId="35" borderId="12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7" fillId="12" borderId="12" xfId="0" applyNumberFormat="1" applyFont="1" applyFill="1" applyBorder="1" applyAlignment="1">
      <alignment horizontal="center" vertical="center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1" fillId="1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169" fontId="1" fillId="39" borderId="0" xfId="0" applyNumberFormat="1" applyFont="1" applyFill="1" applyAlignment="1">
      <alignment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2" xfId="0" applyNumberFormat="1" applyFont="1" applyFill="1" applyBorder="1" applyAlignment="1">
      <alignment horizontal="center" vertical="center" wrapText="1" shrinkToFit="1"/>
    </xf>
    <xf numFmtId="169" fontId="1" fillId="0" borderId="0" xfId="0" applyNumberFormat="1" applyFont="1" applyAlignment="1">
      <alignment wrapText="1" shrinkToFit="1"/>
    </xf>
    <xf numFmtId="169" fontId="2" fillId="37" borderId="12" xfId="0" applyNumberFormat="1" applyFont="1" applyFill="1" applyBorder="1" applyAlignment="1">
      <alignment horizontal="center" vertical="center" shrinkToFit="1"/>
    </xf>
    <xf numFmtId="169" fontId="2" fillId="37" borderId="14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12" borderId="14" xfId="0" applyNumberFormat="1" applyFont="1" applyFill="1" applyBorder="1" applyAlignment="1">
      <alignment horizontal="center" vertical="center" shrinkToFit="1"/>
    </xf>
    <xf numFmtId="169" fontId="2" fillId="12" borderId="13" xfId="0" applyNumberFormat="1" applyFont="1" applyFill="1" applyBorder="1" applyAlignment="1">
      <alignment horizontal="center" vertical="center" shrinkToFit="1"/>
    </xf>
    <xf numFmtId="169" fontId="2" fillId="36" borderId="16" xfId="0" applyNumberFormat="1" applyFont="1" applyFill="1" applyBorder="1" applyAlignment="1">
      <alignment horizontal="center" vertical="center" shrinkToFit="1"/>
    </xf>
    <xf numFmtId="169" fontId="2" fillId="36" borderId="17" xfId="0" applyNumberFormat="1" applyFont="1" applyFill="1" applyBorder="1" applyAlignment="1">
      <alignment horizontal="center" vertical="center" shrinkToFit="1"/>
    </xf>
    <xf numFmtId="169" fontId="2" fillId="36" borderId="13" xfId="0" applyNumberFormat="1" applyFont="1" applyFill="1" applyBorder="1" applyAlignment="1">
      <alignment horizontal="center" vertical="center" shrinkToFit="1"/>
    </xf>
    <xf numFmtId="169" fontId="11" fillId="0" borderId="0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9" borderId="16" xfId="0" applyNumberFormat="1" applyFont="1" applyFill="1" applyBorder="1" applyAlignment="1">
      <alignment horizontal="center" vertical="center" shrinkToFit="1"/>
    </xf>
    <xf numFmtId="169" fontId="2" fillId="39" borderId="12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169" fontId="5" fillId="36" borderId="12" xfId="0" applyNumberFormat="1" applyFont="1" applyFill="1" applyBorder="1" applyAlignment="1">
      <alignment horizontal="center" vertical="center" shrinkToFit="1"/>
    </xf>
    <xf numFmtId="169" fontId="5" fillId="38" borderId="11" xfId="0" applyNumberFormat="1" applyFont="1" applyFill="1" applyBorder="1" applyAlignment="1">
      <alignment horizontal="center" vertical="center" shrinkToFit="1"/>
    </xf>
    <xf numFmtId="43" fontId="2" fillId="39" borderId="0" xfId="60" applyFont="1" applyFill="1" applyAlignment="1">
      <alignment vertical="center"/>
    </xf>
    <xf numFmtId="43" fontId="2" fillId="39" borderId="0" xfId="60" applyFont="1" applyFill="1" applyAlignment="1">
      <alignment vertical="center" wrapText="1" shrinkToFit="1"/>
    </xf>
    <xf numFmtId="43" fontId="2" fillId="39" borderId="0" xfId="60" applyFont="1" applyFill="1" applyAlignment="1">
      <alignment vertical="center" shrinkToFit="1"/>
    </xf>
    <xf numFmtId="43" fontId="7" fillId="39" borderId="0" xfId="60" applyFont="1" applyFill="1" applyAlignment="1">
      <alignment horizontal="center" vertic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0"/>
  <sheetViews>
    <sheetView showGridLines="0" tabSelected="1" view="pageBreakPreview" zoomScale="85" zoomScaleNormal="115" zoomScaleSheetLayoutView="85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875" style="2" customWidth="1"/>
    <col min="25" max="25" width="15.00390625" style="2" customWidth="1"/>
    <col min="26" max="26" width="9.125" style="2" customWidth="1"/>
    <col min="27" max="27" width="19.375" style="137" customWidth="1"/>
    <col min="28" max="16384" width="9.125" style="2" customWidth="1"/>
  </cols>
  <sheetData>
    <row r="1" spans="2:25" ht="15.75">
      <c r="B1" s="145" t="s">
        <v>435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2:25" ht="15.75">
      <c r="B2" s="145" t="s">
        <v>86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2:25" ht="15.75">
      <c r="B3" s="145" t="s">
        <v>436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5" spans="1:22" ht="30.75" customHeight="1">
      <c r="A5" s="146" t="s">
        <v>47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57" customHeight="1">
      <c r="A6" s="144" t="s">
        <v>434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7" spans="1:25" ht="15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Y7" s="78" t="s">
        <v>65</v>
      </c>
    </row>
    <row r="8" spans="1:25" ht="3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25</v>
      </c>
      <c r="G8" s="66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  <c r="X8" s="79" t="s">
        <v>430</v>
      </c>
      <c r="Y8" s="80" t="s">
        <v>431</v>
      </c>
    </row>
    <row r="9" spans="1:25" ht="18.75" customHeight="1" outlineLevel="2">
      <c r="A9" s="15" t="s">
        <v>61</v>
      </c>
      <c r="B9" s="16" t="s">
        <v>60</v>
      </c>
      <c r="C9" s="16" t="s">
        <v>234</v>
      </c>
      <c r="D9" s="16" t="s">
        <v>5</v>
      </c>
      <c r="E9" s="16"/>
      <c r="F9" s="49">
        <f>F10+F18+F41+F61+F75+F80+F55+F69</f>
        <v>94677.32122</v>
      </c>
      <c r="G9" s="49" t="e">
        <f aca="true" t="shared" si="0" ref="G9:W9">G10+G18+G41+G61+G75+G80+G55+G69</f>
        <v>#REF!</v>
      </c>
      <c r="H9" s="49" t="e">
        <f t="shared" si="0"/>
        <v>#REF!</v>
      </c>
      <c r="I9" s="49" t="e">
        <f t="shared" si="0"/>
        <v>#REF!</v>
      </c>
      <c r="J9" s="49" t="e">
        <f t="shared" si="0"/>
        <v>#REF!</v>
      </c>
      <c r="K9" s="49" t="e">
        <f t="shared" si="0"/>
        <v>#REF!</v>
      </c>
      <c r="L9" s="49" t="e">
        <f t="shared" si="0"/>
        <v>#REF!</v>
      </c>
      <c r="M9" s="49" t="e">
        <f t="shared" si="0"/>
        <v>#REF!</v>
      </c>
      <c r="N9" s="49" t="e">
        <f t="shared" si="0"/>
        <v>#REF!</v>
      </c>
      <c r="O9" s="49" t="e">
        <f t="shared" si="0"/>
        <v>#REF!</v>
      </c>
      <c r="P9" s="49" t="e">
        <f t="shared" si="0"/>
        <v>#REF!</v>
      </c>
      <c r="Q9" s="49" t="e">
        <f t="shared" si="0"/>
        <v>#REF!</v>
      </c>
      <c r="R9" s="49" t="e">
        <f t="shared" si="0"/>
        <v>#REF!</v>
      </c>
      <c r="S9" s="49" t="e">
        <f t="shared" si="0"/>
        <v>#REF!</v>
      </c>
      <c r="T9" s="49" t="e">
        <f t="shared" si="0"/>
        <v>#REF!</v>
      </c>
      <c r="U9" s="49" t="e">
        <f t="shared" si="0"/>
        <v>#REF!</v>
      </c>
      <c r="V9" s="49" t="e">
        <f t="shared" si="0"/>
        <v>#REF!</v>
      </c>
      <c r="W9" s="49">
        <f t="shared" si="0"/>
        <v>0</v>
      </c>
      <c r="X9" s="49">
        <f>X10+X18+X41+X61+X75+X80+X55+X69</f>
        <v>18778.318</v>
      </c>
      <c r="Y9" s="81">
        <f>X9/F9*100</f>
        <v>19.834019127310494</v>
      </c>
    </row>
    <row r="10" spans="1:27" s="27" customFormat="1" ht="33" customHeight="1" outlineLevel="3">
      <c r="A10" s="24" t="s">
        <v>26</v>
      </c>
      <c r="B10" s="26" t="s">
        <v>6</v>
      </c>
      <c r="C10" s="26" t="s">
        <v>234</v>
      </c>
      <c r="D10" s="26" t="s">
        <v>5</v>
      </c>
      <c r="E10" s="26"/>
      <c r="F10" s="112">
        <f>F11</f>
        <v>2203.6</v>
      </c>
      <c r="G10" s="113">
        <f aca="true" t="shared" si="1" ref="G10:V10">G11</f>
        <v>1204.8</v>
      </c>
      <c r="H10" s="112">
        <f t="shared" si="1"/>
        <v>1204.8</v>
      </c>
      <c r="I10" s="112">
        <f t="shared" si="1"/>
        <v>1204.8</v>
      </c>
      <c r="J10" s="112">
        <f t="shared" si="1"/>
        <v>1204.8</v>
      </c>
      <c r="K10" s="112">
        <f t="shared" si="1"/>
        <v>1204.8</v>
      </c>
      <c r="L10" s="112">
        <f t="shared" si="1"/>
        <v>1204.8</v>
      </c>
      <c r="M10" s="112">
        <f t="shared" si="1"/>
        <v>1204.8</v>
      </c>
      <c r="N10" s="112">
        <f t="shared" si="1"/>
        <v>1204.8</v>
      </c>
      <c r="O10" s="112">
        <f t="shared" si="1"/>
        <v>1204.8</v>
      </c>
      <c r="P10" s="112">
        <f t="shared" si="1"/>
        <v>1204.8</v>
      </c>
      <c r="Q10" s="112">
        <f t="shared" si="1"/>
        <v>1204.8</v>
      </c>
      <c r="R10" s="112">
        <f t="shared" si="1"/>
        <v>1204.8</v>
      </c>
      <c r="S10" s="112">
        <f t="shared" si="1"/>
        <v>1204.8</v>
      </c>
      <c r="T10" s="112">
        <f t="shared" si="1"/>
        <v>1204.8</v>
      </c>
      <c r="U10" s="112">
        <f t="shared" si="1"/>
        <v>1204.8</v>
      </c>
      <c r="V10" s="112">
        <f t="shared" si="1"/>
        <v>1204.8</v>
      </c>
      <c r="W10" s="114"/>
      <c r="X10" s="112">
        <f>X11</f>
        <v>686.81</v>
      </c>
      <c r="Y10" s="81">
        <f aca="true" t="shared" si="2" ref="Y10:Y68">X10/F10*100</f>
        <v>31.167634779451802</v>
      </c>
      <c r="AA10" s="138"/>
    </row>
    <row r="11" spans="1:25" ht="34.5" customHeight="1" outlineLevel="3">
      <c r="A11" s="20" t="s">
        <v>129</v>
      </c>
      <c r="B11" s="9" t="s">
        <v>6</v>
      </c>
      <c r="C11" s="9" t="s">
        <v>235</v>
      </c>
      <c r="D11" s="9" t="s">
        <v>5</v>
      </c>
      <c r="E11" s="9"/>
      <c r="F11" s="50">
        <f>F12</f>
        <v>2203.6</v>
      </c>
      <c r="G11" s="103">
        <f aca="true" t="shared" si="3" ref="G11:V11">G13</f>
        <v>1204.8</v>
      </c>
      <c r="H11" s="50">
        <f t="shared" si="3"/>
        <v>1204.8</v>
      </c>
      <c r="I11" s="50">
        <f t="shared" si="3"/>
        <v>1204.8</v>
      </c>
      <c r="J11" s="50">
        <f t="shared" si="3"/>
        <v>1204.8</v>
      </c>
      <c r="K11" s="50">
        <f t="shared" si="3"/>
        <v>1204.8</v>
      </c>
      <c r="L11" s="50">
        <f t="shared" si="3"/>
        <v>1204.8</v>
      </c>
      <c r="M11" s="50">
        <f t="shared" si="3"/>
        <v>1204.8</v>
      </c>
      <c r="N11" s="50">
        <f t="shared" si="3"/>
        <v>1204.8</v>
      </c>
      <c r="O11" s="50">
        <f t="shared" si="3"/>
        <v>1204.8</v>
      </c>
      <c r="P11" s="50">
        <f t="shared" si="3"/>
        <v>1204.8</v>
      </c>
      <c r="Q11" s="50">
        <f t="shared" si="3"/>
        <v>1204.8</v>
      </c>
      <c r="R11" s="50">
        <f t="shared" si="3"/>
        <v>1204.8</v>
      </c>
      <c r="S11" s="50">
        <f t="shared" si="3"/>
        <v>1204.8</v>
      </c>
      <c r="T11" s="50">
        <f t="shared" si="3"/>
        <v>1204.8</v>
      </c>
      <c r="U11" s="50">
        <f t="shared" si="3"/>
        <v>1204.8</v>
      </c>
      <c r="V11" s="50">
        <f t="shared" si="3"/>
        <v>1204.8</v>
      </c>
      <c r="W11" s="63"/>
      <c r="X11" s="50">
        <f>X12</f>
        <v>686.81</v>
      </c>
      <c r="Y11" s="81">
        <f t="shared" si="2"/>
        <v>31.167634779451802</v>
      </c>
    </row>
    <row r="12" spans="1:25" ht="35.25" customHeight="1" outlineLevel="3">
      <c r="A12" s="20" t="s">
        <v>131</v>
      </c>
      <c r="B12" s="9" t="s">
        <v>6</v>
      </c>
      <c r="C12" s="9" t="s">
        <v>236</v>
      </c>
      <c r="D12" s="9" t="s">
        <v>5</v>
      </c>
      <c r="E12" s="9"/>
      <c r="F12" s="50">
        <f>F13</f>
        <v>2203.6</v>
      </c>
      <c r="G12" s="103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63"/>
      <c r="X12" s="50">
        <f>X13</f>
        <v>686.81</v>
      </c>
      <c r="Y12" s="81">
        <f t="shared" si="2"/>
        <v>31.167634779451802</v>
      </c>
    </row>
    <row r="13" spans="1:25" ht="15.75" outlineLevel="4">
      <c r="A13" s="34" t="s">
        <v>130</v>
      </c>
      <c r="B13" s="18" t="s">
        <v>6</v>
      </c>
      <c r="C13" s="18" t="s">
        <v>237</v>
      </c>
      <c r="D13" s="18" t="s">
        <v>5</v>
      </c>
      <c r="E13" s="18"/>
      <c r="F13" s="51">
        <f>F14</f>
        <v>2203.6</v>
      </c>
      <c r="G13" s="99">
        <f aca="true" t="shared" si="4" ref="G13:V13">G15</f>
        <v>1204.8</v>
      </c>
      <c r="H13" s="52">
        <f t="shared" si="4"/>
        <v>1204.8</v>
      </c>
      <c r="I13" s="52">
        <f t="shared" si="4"/>
        <v>1204.8</v>
      </c>
      <c r="J13" s="52">
        <f t="shared" si="4"/>
        <v>1204.8</v>
      </c>
      <c r="K13" s="52">
        <f t="shared" si="4"/>
        <v>1204.8</v>
      </c>
      <c r="L13" s="52">
        <f t="shared" si="4"/>
        <v>1204.8</v>
      </c>
      <c r="M13" s="52">
        <f t="shared" si="4"/>
        <v>1204.8</v>
      </c>
      <c r="N13" s="52">
        <f t="shared" si="4"/>
        <v>1204.8</v>
      </c>
      <c r="O13" s="52">
        <f t="shared" si="4"/>
        <v>1204.8</v>
      </c>
      <c r="P13" s="52">
        <f t="shared" si="4"/>
        <v>1204.8</v>
      </c>
      <c r="Q13" s="52">
        <f t="shared" si="4"/>
        <v>1204.8</v>
      </c>
      <c r="R13" s="52">
        <f t="shared" si="4"/>
        <v>1204.8</v>
      </c>
      <c r="S13" s="52">
        <f t="shared" si="4"/>
        <v>1204.8</v>
      </c>
      <c r="T13" s="52">
        <f t="shared" si="4"/>
        <v>1204.8</v>
      </c>
      <c r="U13" s="52">
        <f t="shared" si="4"/>
        <v>1204.8</v>
      </c>
      <c r="V13" s="52">
        <f t="shared" si="4"/>
        <v>1204.8</v>
      </c>
      <c r="W13" s="63"/>
      <c r="X13" s="51">
        <f>X14</f>
        <v>686.81</v>
      </c>
      <c r="Y13" s="81">
        <f t="shared" si="2"/>
        <v>31.167634779451802</v>
      </c>
    </row>
    <row r="14" spans="1:25" ht="31.5" outlineLevel="4">
      <c r="A14" s="5" t="s">
        <v>90</v>
      </c>
      <c r="B14" s="6" t="s">
        <v>6</v>
      </c>
      <c r="C14" s="6" t="s">
        <v>237</v>
      </c>
      <c r="D14" s="6" t="s">
        <v>89</v>
      </c>
      <c r="E14" s="6"/>
      <c r="F14" s="52">
        <f>F15+F16+F17</f>
        <v>2203.6</v>
      </c>
      <c r="G14" s="99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63"/>
      <c r="X14" s="52">
        <f>X15+X16+X17</f>
        <v>686.81</v>
      </c>
      <c r="Y14" s="81">
        <f t="shared" si="2"/>
        <v>31.167634779451802</v>
      </c>
    </row>
    <row r="15" spans="1:25" ht="17.25" customHeight="1" outlineLevel="5">
      <c r="A15" s="31" t="s">
        <v>227</v>
      </c>
      <c r="B15" s="32" t="s">
        <v>6</v>
      </c>
      <c r="C15" s="32" t="s">
        <v>237</v>
      </c>
      <c r="D15" s="32" t="s">
        <v>87</v>
      </c>
      <c r="E15" s="32"/>
      <c r="F15" s="53">
        <v>1785</v>
      </c>
      <c r="G15" s="99">
        <v>1204.8</v>
      </c>
      <c r="H15" s="52">
        <v>1204.8</v>
      </c>
      <c r="I15" s="52">
        <v>1204.8</v>
      </c>
      <c r="J15" s="52">
        <v>1204.8</v>
      </c>
      <c r="K15" s="52">
        <v>1204.8</v>
      </c>
      <c r="L15" s="52">
        <v>1204.8</v>
      </c>
      <c r="M15" s="52">
        <v>1204.8</v>
      </c>
      <c r="N15" s="52">
        <v>1204.8</v>
      </c>
      <c r="O15" s="52">
        <v>1204.8</v>
      </c>
      <c r="P15" s="52">
        <v>1204.8</v>
      </c>
      <c r="Q15" s="52">
        <v>1204.8</v>
      </c>
      <c r="R15" s="52">
        <v>1204.8</v>
      </c>
      <c r="S15" s="52">
        <v>1204.8</v>
      </c>
      <c r="T15" s="52">
        <v>1204.8</v>
      </c>
      <c r="U15" s="52">
        <v>1204.8</v>
      </c>
      <c r="V15" s="52">
        <v>1204.8</v>
      </c>
      <c r="W15" s="63"/>
      <c r="X15" s="53">
        <v>595.665</v>
      </c>
      <c r="Y15" s="81">
        <f t="shared" si="2"/>
        <v>33.370588235294115</v>
      </c>
    </row>
    <row r="16" spans="1:25" ht="34.5" customHeight="1" outlineLevel="5">
      <c r="A16" s="31" t="s">
        <v>232</v>
      </c>
      <c r="B16" s="32" t="s">
        <v>6</v>
      </c>
      <c r="C16" s="32" t="s">
        <v>237</v>
      </c>
      <c r="D16" s="32" t="s">
        <v>88</v>
      </c>
      <c r="E16" s="32"/>
      <c r="F16" s="53">
        <v>0</v>
      </c>
      <c r="G16" s="99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63"/>
      <c r="X16" s="53">
        <v>0</v>
      </c>
      <c r="Y16" s="81">
        <v>0</v>
      </c>
    </row>
    <row r="17" spans="1:25" ht="50.25" customHeight="1" outlineLevel="5">
      <c r="A17" s="31" t="s">
        <v>228</v>
      </c>
      <c r="B17" s="32" t="s">
        <v>6</v>
      </c>
      <c r="C17" s="32" t="s">
        <v>237</v>
      </c>
      <c r="D17" s="32" t="s">
        <v>229</v>
      </c>
      <c r="E17" s="32"/>
      <c r="F17" s="53">
        <v>418.6</v>
      </c>
      <c r="G17" s="99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63"/>
      <c r="X17" s="53">
        <v>91.145</v>
      </c>
      <c r="Y17" s="81">
        <f t="shared" si="2"/>
        <v>21.773769708552315</v>
      </c>
    </row>
    <row r="18" spans="1:25" ht="47.25" customHeight="1" outlineLevel="6">
      <c r="A18" s="8" t="s">
        <v>27</v>
      </c>
      <c r="B18" s="9" t="s">
        <v>19</v>
      </c>
      <c r="C18" s="9" t="s">
        <v>234</v>
      </c>
      <c r="D18" s="9" t="s">
        <v>5</v>
      </c>
      <c r="E18" s="9"/>
      <c r="F18" s="50">
        <f>F19</f>
        <v>4721.9</v>
      </c>
      <c r="G18" s="70" t="e">
        <f aca="true" t="shared" si="5" ref="G18:V18">G19</f>
        <v>#REF!</v>
      </c>
      <c r="H18" s="10" t="e">
        <f t="shared" si="5"/>
        <v>#REF!</v>
      </c>
      <c r="I18" s="10" t="e">
        <f t="shared" si="5"/>
        <v>#REF!</v>
      </c>
      <c r="J18" s="10" t="e">
        <f t="shared" si="5"/>
        <v>#REF!</v>
      </c>
      <c r="K18" s="10" t="e">
        <f t="shared" si="5"/>
        <v>#REF!</v>
      </c>
      <c r="L18" s="10" t="e">
        <f t="shared" si="5"/>
        <v>#REF!</v>
      </c>
      <c r="M18" s="10" t="e">
        <f t="shared" si="5"/>
        <v>#REF!</v>
      </c>
      <c r="N18" s="10" t="e">
        <f t="shared" si="5"/>
        <v>#REF!</v>
      </c>
      <c r="O18" s="10" t="e">
        <f t="shared" si="5"/>
        <v>#REF!</v>
      </c>
      <c r="P18" s="10" t="e">
        <f t="shared" si="5"/>
        <v>#REF!</v>
      </c>
      <c r="Q18" s="10" t="e">
        <f t="shared" si="5"/>
        <v>#REF!</v>
      </c>
      <c r="R18" s="10" t="e">
        <f t="shared" si="5"/>
        <v>#REF!</v>
      </c>
      <c r="S18" s="10" t="e">
        <f t="shared" si="5"/>
        <v>#REF!</v>
      </c>
      <c r="T18" s="10" t="e">
        <f t="shared" si="5"/>
        <v>#REF!</v>
      </c>
      <c r="U18" s="10" t="e">
        <f t="shared" si="5"/>
        <v>#REF!</v>
      </c>
      <c r="V18" s="10" t="e">
        <f t="shared" si="5"/>
        <v>#REF!</v>
      </c>
      <c r="X18" s="50">
        <f>X19</f>
        <v>904.489</v>
      </c>
      <c r="Y18" s="81">
        <f t="shared" si="2"/>
        <v>19.155191766026388</v>
      </c>
    </row>
    <row r="19" spans="1:27" s="25" customFormat="1" ht="33" customHeight="1" outlineLevel="6">
      <c r="A19" s="20" t="s">
        <v>129</v>
      </c>
      <c r="B19" s="9" t="s">
        <v>19</v>
      </c>
      <c r="C19" s="9" t="s">
        <v>235</v>
      </c>
      <c r="D19" s="9" t="s">
        <v>5</v>
      </c>
      <c r="E19" s="9"/>
      <c r="F19" s="50">
        <f>F20</f>
        <v>4721.9</v>
      </c>
      <c r="G19" s="70" t="e">
        <f>G21+#REF!+G33</f>
        <v>#REF!</v>
      </c>
      <c r="H19" s="10" t="e">
        <f>H21+#REF!+H33</f>
        <v>#REF!</v>
      </c>
      <c r="I19" s="10" t="e">
        <f>I21+#REF!+I33</f>
        <v>#REF!</v>
      </c>
      <c r="J19" s="10" t="e">
        <f>J21+#REF!+J33</f>
        <v>#REF!</v>
      </c>
      <c r="K19" s="10" t="e">
        <f>K21+#REF!+K33</f>
        <v>#REF!</v>
      </c>
      <c r="L19" s="10" t="e">
        <f>L21+#REF!+L33</f>
        <v>#REF!</v>
      </c>
      <c r="M19" s="10" t="e">
        <f>M21+#REF!+M33</f>
        <v>#REF!</v>
      </c>
      <c r="N19" s="10" t="e">
        <f>N21+#REF!+N33</f>
        <v>#REF!</v>
      </c>
      <c r="O19" s="10" t="e">
        <f>O21+#REF!+O33</f>
        <v>#REF!</v>
      </c>
      <c r="P19" s="10" t="e">
        <f>P21+#REF!+P33</f>
        <v>#REF!</v>
      </c>
      <c r="Q19" s="10" t="e">
        <f>Q21+#REF!+Q33</f>
        <v>#REF!</v>
      </c>
      <c r="R19" s="10" t="e">
        <f>R21+#REF!+R33</f>
        <v>#REF!</v>
      </c>
      <c r="S19" s="10" t="e">
        <f>S21+#REF!+S33</f>
        <v>#REF!</v>
      </c>
      <c r="T19" s="10" t="e">
        <f>T21+#REF!+T33</f>
        <v>#REF!</v>
      </c>
      <c r="U19" s="10" t="e">
        <f>U21+#REF!+U33</f>
        <v>#REF!</v>
      </c>
      <c r="V19" s="10" t="e">
        <f>V21+#REF!+V33</f>
        <v>#REF!</v>
      </c>
      <c r="X19" s="50">
        <f>X20</f>
        <v>904.489</v>
      </c>
      <c r="Y19" s="81">
        <f t="shared" si="2"/>
        <v>19.155191766026388</v>
      </c>
      <c r="AA19" s="139"/>
    </row>
    <row r="20" spans="1:27" s="25" customFormat="1" ht="36" customHeight="1" outlineLevel="6">
      <c r="A20" s="20" t="s">
        <v>131</v>
      </c>
      <c r="B20" s="9" t="s">
        <v>19</v>
      </c>
      <c r="C20" s="9" t="s">
        <v>236</v>
      </c>
      <c r="D20" s="9" t="s">
        <v>5</v>
      </c>
      <c r="E20" s="9"/>
      <c r="F20" s="50">
        <f>F21+F33+F39</f>
        <v>4721.9</v>
      </c>
      <c r="G20" s="7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X20" s="50">
        <f>X21+X33+X39</f>
        <v>904.489</v>
      </c>
      <c r="Y20" s="81">
        <f t="shared" si="2"/>
        <v>19.155191766026388</v>
      </c>
      <c r="AA20" s="139"/>
    </row>
    <row r="21" spans="1:27" s="25" customFormat="1" ht="47.25" outlineLevel="6">
      <c r="A21" s="35" t="s">
        <v>187</v>
      </c>
      <c r="B21" s="18" t="s">
        <v>19</v>
      </c>
      <c r="C21" s="18" t="s">
        <v>238</v>
      </c>
      <c r="D21" s="18" t="s">
        <v>5</v>
      </c>
      <c r="E21" s="18"/>
      <c r="F21" s="51">
        <f>F22+F26+F30+F28</f>
        <v>2709.9</v>
      </c>
      <c r="G21" s="69">
        <f aca="true" t="shared" si="6" ref="G21:V21">G24</f>
        <v>2414.5</v>
      </c>
      <c r="H21" s="7">
        <f t="shared" si="6"/>
        <v>2414.5</v>
      </c>
      <c r="I21" s="7">
        <f t="shared" si="6"/>
        <v>2414.5</v>
      </c>
      <c r="J21" s="7">
        <f t="shared" si="6"/>
        <v>2414.5</v>
      </c>
      <c r="K21" s="7">
        <f t="shared" si="6"/>
        <v>2414.5</v>
      </c>
      <c r="L21" s="7">
        <f t="shared" si="6"/>
        <v>2414.5</v>
      </c>
      <c r="M21" s="7">
        <f t="shared" si="6"/>
        <v>2414.5</v>
      </c>
      <c r="N21" s="7">
        <f t="shared" si="6"/>
        <v>2414.5</v>
      </c>
      <c r="O21" s="7">
        <f t="shared" si="6"/>
        <v>2414.5</v>
      </c>
      <c r="P21" s="7">
        <f t="shared" si="6"/>
        <v>2414.5</v>
      </c>
      <c r="Q21" s="7">
        <f t="shared" si="6"/>
        <v>2414.5</v>
      </c>
      <c r="R21" s="7">
        <f t="shared" si="6"/>
        <v>2414.5</v>
      </c>
      <c r="S21" s="7">
        <f t="shared" si="6"/>
        <v>2414.5</v>
      </c>
      <c r="T21" s="7">
        <f t="shared" si="6"/>
        <v>2414.5</v>
      </c>
      <c r="U21" s="7">
        <f t="shared" si="6"/>
        <v>2414.5</v>
      </c>
      <c r="V21" s="7">
        <f t="shared" si="6"/>
        <v>2414.5</v>
      </c>
      <c r="X21" s="51">
        <f>X22+X26+X30+X28</f>
        <v>537.104</v>
      </c>
      <c r="Y21" s="81">
        <f t="shared" si="2"/>
        <v>19.82006716114986</v>
      </c>
      <c r="AA21" s="139"/>
    </row>
    <row r="22" spans="1:27" s="25" customFormat="1" ht="31.5" outlineLevel="6">
      <c r="A22" s="5" t="s">
        <v>90</v>
      </c>
      <c r="B22" s="6" t="s">
        <v>19</v>
      </c>
      <c r="C22" s="6" t="s">
        <v>238</v>
      </c>
      <c r="D22" s="6" t="s">
        <v>89</v>
      </c>
      <c r="E22" s="6"/>
      <c r="F22" s="52">
        <f>F23+F24+F25</f>
        <v>2604</v>
      </c>
      <c r="G22" s="6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X22" s="52">
        <f>X23+X24+X25</f>
        <v>527.604</v>
      </c>
      <c r="Y22" s="81">
        <f t="shared" si="2"/>
        <v>20.261290322580646</v>
      </c>
      <c r="AA22" s="139"/>
    </row>
    <row r="23" spans="1:27" s="25" customFormat="1" ht="31.5" outlineLevel="6">
      <c r="A23" s="31" t="s">
        <v>227</v>
      </c>
      <c r="B23" s="32" t="s">
        <v>19</v>
      </c>
      <c r="C23" s="32" t="s">
        <v>238</v>
      </c>
      <c r="D23" s="32" t="s">
        <v>87</v>
      </c>
      <c r="E23" s="32"/>
      <c r="F23" s="53">
        <v>2000</v>
      </c>
      <c r="G23" s="6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53">
        <v>443.562</v>
      </c>
      <c r="Y23" s="81">
        <f t="shared" si="2"/>
        <v>22.1781</v>
      </c>
      <c r="AA23" s="139"/>
    </row>
    <row r="24" spans="1:27" s="25" customFormat="1" ht="31.5" outlineLevel="6">
      <c r="A24" s="31" t="s">
        <v>232</v>
      </c>
      <c r="B24" s="32" t="s">
        <v>19</v>
      </c>
      <c r="C24" s="32" t="s">
        <v>238</v>
      </c>
      <c r="D24" s="32" t="s">
        <v>88</v>
      </c>
      <c r="E24" s="32"/>
      <c r="F24" s="53">
        <v>0</v>
      </c>
      <c r="G24" s="69">
        <v>2414.5</v>
      </c>
      <c r="H24" s="7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  <c r="X24" s="53">
        <v>0</v>
      </c>
      <c r="Y24" s="81">
        <v>0</v>
      </c>
      <c r="AA24" s="139"/>
    </row>
    <row r="25" spans="1:27" s="25" customFormat="1" ht="47.25" outlineLevel="6">
      <c r="A25" s="31" t="s">
        <v>228</v>
      </c>
      <c r="B25" s="32" t="s">
        <v>19</v>
      </c>
      <c r="C25" s="32" t="s">
        <v>238</v>
      </c>
      <c r="D25" s="32" t="s">
        <v>229</v>
      </c>
      <c r="E25" s="32"/>
      <c r="F25" s="53">
        <v>604</v>
      </c>
      <c r="G25" s="6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53">
        <v>84.042</v>
      </c>
      <c r="Y25" s="81">
        <f t="shared" si="2"/>
        <v>13.914238410596028</v>
      </c>
      <c r="AA25" s="139"/>
    </row>
    <row r="26" spans="1:27" s="25" customFormat="1" ht="20.25" customHeight="1" outlineLevel="6">
      <c r="A26" s="5" t="s">
        <v>91</v>
      </c>
      <c r="B26" s="6" t="s">
        <v>19</v>
      </c>
      <c r="C26" s="6" t="s">
        <v>238</v>
      </c>
      <c r="D26" s="6" t="s">
        <v>92</v>
      </c>
      <c r="E26" s="6"/>
      <c r="F26" s="52">
        <f>F27</f>
        <v>0</v>
      </c>
      <c r="G26" s="6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52">
        <f>X27</f>
        <v>0</v>
      </c>
      <c r="Y26" s="81">
        <v>0</v>
      </c>
      <c r="AA26" s="139"/>
    </row>
    <row r="27" spans="1:27" s="25" customFormat="1" ht="31.5" outlineLevel="6">
      <c r="A27" s="31" t="s">
        <v>93</v>
      </c>
      <c r="B27" s="32" t="s">
        <v>19</v>
      </c>
      <c r="C27" s="32" t="s">
        <v>238</v>
      </c>
      <c r="D27" s="32" t="s">
        <v>94</v>
      </c>
      <c r="E27" s="32"/>
      <c r="F27" s="53">
        <v>0</v>
      </c>
      <c r="G27" s="6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53">
        <v>0</v>
      </c>
      <c r="Y27" s="81">
        <v>0</v>
      </c>
      <c r="AA27" s="139"/>
    </row>
    <row r="28" spans="1:27" s="23" customFormat="1" ht="15.75" outlineLevel="6">
      <c r="A28" s="5" t="s">
        <v>321</v>
      </c>
      <c r="B28" s="6" t="s">
        <v>19</v>
      </c>
      <c r="C28" s="6" t="s">
        <v>238</v>
      </c>
      <c r="D28" s="6" t="s">
        <v>322</v>
      </c>
      <c r="E28" s="6"/>
      <c r="F28" s="52">
        <f>F29</f>
        <v>100.9</v>
      </c>
      <c r="G28" s="6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52">
        <f>X29</f>
        <v>9.5</v>
      </c>
      <c r="Y28" s="81">
        <f t="shared" si="2"/>
        <v>9.415262636273537</v>
      </c>
      <c r="AA28" s="137"/>
    </row>
    <row r="29" spans="1:27" s="23" customFormat="1" ht="15.75" outlineLevel="6">
      <c r="A29" s="31" t="s">
        <v>323</v>
      </c>
      <c r="B29" s="32" t="s">
        <v>19</v>
      </c>
      <c r="C29" s="32" t="s">
        <v>238</v>
      </c>
      <c r="D29" s="32" t="s">
        <v>324</v>
      </c>
      <c r="E29" s="32"/>
      <c r="F29" s="53">
        <v>100.9</v>
      </c>
      <c r="G29" s="6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53">
        <v>9.5</v>
      </c>
      <c r="Y29" s="81">
        <f t="shared" si="2"/>
        <v>9.415262636273537</v>
      </c>
      <c r="AA29" s="137"/>
    </row>
    <row r="30" spans="1:27" s="25" customFormat="1" ht="15.75" outlineLevel="6">
      <c r="A30" s="5" t="s">
        <v>95</v>
      </c>
      <c r="B30" s="6" t="s">
        <v>19</v>
      </c>
      <c r="C30" s="6" t="s">
        <v>238</v>
      </c>
      <c r="D30" s="6" t="s">
        <v>96</v>
      </c>
      <c r="E30" s="6"/>
      <c r="F30" s="52">
        <f>F31+F32</f>
        <v>5</v>
      </c>
      <c r="G30" s="6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52">
        <f>X31+X32</f>
        <v>0</v>
      </c>
      <c r="Y30" s="81">
        <f t="shared" si="2"/>
        <v>0</v>
      </c>
      <c r="AA30" s="139"/>
    </row>
    <row r="31" spans="1:27" s="25" customFormat="1" ht="21.75" customHeight="1" outlineLevel="6">
      <c r="A31" s="31" t="s">
        <v>97</v>
      </c>
      <c r="B31" s="32" t="s">
        <v>19</v>
      </c>
      <c r="C31" s="32" t="s">
        <v>238</v>
      </c>
      <c r="D31" s="32" t="s">
        <v>99</v>
      </c>
      <c r="E31" s="32"/>
      <c r="F31" s="53">
        <v>0</v>
      </c>
      <c r="G31" s="6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53">
        <v>0</v>
      </c>
      <c r="Y31" s="81">
        <v>0</v>
      </c>
      <c r="AA31" s="139"/>
    </row>
    <row r="32" spans="1:27" s="25" customFormat="1" ht="15.75" outlineLevel="6">
      <c r="A32" s="31" t="s">
        <v>98</v>
      </c>
      <c r="B32" s="32" t="s">
        <v>19</v>
      </c>
      <c r="C32" s="32" t="s">
        <v>238</v>
      </c>
      <c r="D32" s="32" t="s">
        <v>100</v>
      </c>
      <c r="E32" s="32"/>
      <c r="F32" s="53">
        <v>5</v>
      </c>
      <c r="G32" s="6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53">
        <v>0</v>
      </c>
      <c r="Y32" s="81">
        <f t="shared" si="2"/>
        <v>0</v>
      </c>
      <c r="AA32" s="139"/>
    </row>
    <row r="33" spans="1:27" s="23" customFormat="1" ht="31.5" customHeight="1" outlineLevel="6">
      <c r="A33" s="34" t="s">
        <v>188</v>
      </c>
      <c r="B33" s="18" t="s">
        <v>19</v>
      </c>
      <c r="C33" s="18" t="s">
        <v>239</v>
      </c>
      <c r="D33" s="18" t="s">
        <v>5</v>
      </c>
      <c r="E33" s="18"/>
      <c r="F33" s="51">
        <f>F34+F39</f>
        <v>2012</v>
      </c>
      <c r="G33" s="69">
        <f aca="true" t="shared" si="7" ref="G33:V33">G34</f>
        <v>96</v>
      </c>
      <c r="H33" s="7">
        <f t="shared" si="7"/>
        <v>96</v>
      </c>
      <c r="I33" s="7">
        <f t="shared" si="7"/>
        <v>96</v>
      </c>
      <c r="J33" s="7">
        <f t="shared" si="7"/>
        <v>96</v>
      </c>
      <c r="K33" s="7">
        <f t="shared" si="7"/>
        <v>96</v>
      </c>
      <c r="L33" s="7">
        <f t="shared" si="7"/>
        <v>96</v>
      </c>
      <c r="M33" s="7">
        <f t="shared" si="7"/>
        <v>96</v>
      </c>
      <c r="N33" s="7">
        <f t="shared" si="7"/>
        <v>96</v>
      </c>
      <c r="O33" s="7">
        <f t="shared" si="7"/>
        <v>96</v>
      </c>
      <c r="P33" s="7">
        <f t="shared" si="7"/>
        <v>96</v>
      </c>
      <c r="Q33" s="7">
        <f t="shared" si="7"/>
        <v>96</v>
      </c>
      <c r="R33" s="7">
        <f t="shared" si="7"/>
        <v>96</v>
      </c>
      <c r="S33" s="7">
        <f t="shared" si="7"/>
        <v>96</v>
      </c>
      <c r="T33" s="7">
        <f t="shared" si="7"/>
        <v>96</v>
      </c>
      <c r="U33" s="7">
        <f t="shared" si="7"/>
        <v>96</v>
      </c>
      <c r="V33" s="7">
        <f t="shared" si="7"/>
        <v>96</v>
      </c>
      <c r="X33" s="51">
        <f>X34+X39</f>
        <v>367.385</v>
      </c>
      <c r="Y33" s="81">
        <f t="shared" si="2"/>
        <v>18.25969184890656</v>
      </c>
      <c r="AA33" s="137"/>
    </row>
    <row r="34" spans="1:27" s="23" customFormat="1" ht="31.5" outlineLevel="6">
      <c r="A34" s="5" t="s">
        <v>90</v>
      </c>
      <c r="B34" s="6" t="s">
        <v>19</v>
      </c>
      <c r="C34" s="6" t="s">
        <v>239</v>
      </c>
      <c r="D34" s="6" t="s">
        <v>89</v>
      </c>
      <c r="E34" s="6"/>
      <c r="F34" s="52">
        <f>F35+F36+F37+F38</f>
        <v>2012</v>
      </c>
      <c r="G34" s="69">
        <v>96</v>
      </c>
      <c r="H34" s="7">
        <v>96</v>
      </c>
      <c r="I34" s="7">
        <v>96</v>
      </c>
      <c r="J34" s="7">
        <v>96</v>
      </c>
      <c r="K34" s="7">
        <v>96</v>
      </c>
      <c r="L34" s="7">
        <v>96</v>
      </c>
      <c r="M34" s="7">
        <v>96</v>
      </c>
      <c r="N34" s="7">
        <v>96</v>
      </c>
      <c r="O34" s="7">
        <v>96</v>
      </c>
      <c r="P34" s="7">
        <v>96</v>
      </c>
      <c r="Q34" s="7">
        <v>96</v>
      </c>
      <c r="R34" s="7">
        <v>96</v>
      </c>
      <c r="S34" s="7">
        <v>96</v>
      </c>
      <c r="T34" s="7">
        <v>96</v>
      </c>
      <c r="U34" s="7">
        <v>96</v>
      </c>
      <c r="V34" s="7">
        <v>96</v>
      </c>
      <c r="X34" s="52">
        <f>X35+X36+X37+X38</f>
        <v>367.385</v>
      </c>
      <c r="Y34" s="81">
        <f t="shared" si="2"/>
        <v>18.25969184890656</v>
      </c>
      <c r="AA34" s="137"/>
    </row>
    <row r="35" spans="1:27" s="23" customFormat="1" ht="31.5" outlineLevel="6">
      <c r="A35" s="31" t="s">
        <v>227</v>
      </c>
      <c r="B35" s="32" t="s">
        <v>19</v>
      </c>
      <c r="C35" s="32" t="s">
        <v>239</v>
      </c>
      <c r="D35" s="32" t="s">
        <v>87</v>
      </c>
      <c r="E35" s="32"/>
      <c r="F35" s="53">
        <v>1400</v>
      </c>
      <c r="G35" s="6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53">
        <v>341.429</v>
      </c>
      <c r="Y35" s="81">
        <f t="shared" si="2"/>
        <v>24.387785714285712</v>
      </c>
      <c r="AA35" s="137"/>
    </row>
    <row r="36" spans="1:27" s="23" customFormat="1" ht="31.5" outlineLevel="6">
      <c r="A36" s="31" t="s">
        <v>232</v>
      </c>
      <c r="B36" s="32" t="s">
        <v>19</v>
      </c>
      <c r="C36" s="32" t="s">
        <v>239</v>
      </c>
      <c r="D36" s="32" t="s">
        <v>88</v>
      </c>
      <c r="E36" s="32"/>
      <c r="F36" s="53">
        <v>0</v>
      </c>
      <c r="G36" s="6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53">
        <v>0</v>
      </c>
      <c r="Y36" s="81">
        <v>0</v>
      </c>
      <c r="AA36" s="137"/>
    </row>
    <row r="37" spans="1:27" s="23" customFormat="1" ht="63" outlineLevel="6">
      <c r="A37" s="31" t="s">
        <v>325</v>
      </c>
      <c r="B37" s="32" t="s">
        <v>19</v>
      </c>
      <c r="C37" s="32" t="s">
        <v>239</v>
      </c>
      <c r="D37" s="32" t="s">
        <v>326</v>
      </c>
      <c r="E37" s="32"/>
      <c r="F37" s="53">
        <v>192</v>
      </c>
      <c r="G37" s="6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53">
        <v>0</v>
      </c>
      <c r="Y37" s="81">
        <f t="shared" si="2"/>
        <v>0</v>
      </c>
      <c r="AA37" s="137"/>
    </row>
    <row r="38" spans="1:27" s="23" customFormat="1" ht="47.25" outlineLevel="6">
      <c r="A38" s="31" t="s">
        <v>228</v>
      </c>
      <c r="B38" s="32" t="s">
        <v>19</v>
      </c>
      <c r="C38" s="32" t="s">
        <v>239</v>
      </c>
      <c r="D38" s="32" t="s">
        <v>229</v>
      </c>
      <c r="E38" s="32"/>
      <c r="F38" s="53">
        <v>420</v>
      </c>
      <c r="G38" s="6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53">
        <v>25.956</v>
      </c>
      <c r="Y38" s="81">
        <f t="shared" si="2"/>
        <v>6.18</v>
      </c>
      <c r="AA38" s="137"/>
    </row>
    <row r="39" spans="1:27" s="23" customFormat="1" ht="15.75" outlineLevel="6">
      <c r="A39" s="34" t="s">
        <v>133</v>
      </c>
      <c r="B39" s="18" t="s">
        <v>19</v>
      </c>
      <c r="C39" s="18" t="s">
        <v>240</v>
      </c>
      <c r="D39" s="18" t="s">
        <v>5</v>
      </c>
      <c r="E39" s="18"/>
      <c r="F39" s="51">
        <f>F40</f>
        <v>0</v>
      </c>
      <c r="G39" s="6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51">
        <f>X40</f>
        <v>0</v>
      </c>
      <c r="Y39" s="81">
        <v>0</v>
      </c>
      <c r="AA39" s="137"/>
    </row>
    <row r="40" spans="1:27" s="23" customFormat="1" ht="15.75" outlineLevel="6">
      <c r="A40" s="5" t="s">
        <v>105</v>
      </c>
      <c r="B40" s="6" t="s">
        <v>19</v>
      </c>
      <c r="C40" s="6" t="s">
        <v>240</v>
      </c>
      <c r="D40" s="6" t="s">
        <v>203</v>
      </c>
      <c r="E40" s="6"/>
      <c r="F40" s="52">
        <v>0</v>
      </c>
      <c r="G40" s="6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52">
        <v>0</v>
      </c>
      <c r="Y40" s="81">
        <v>0</v>
      </c>
      <c r="AA40" s="137"/>
    </row>
    <row r="41" spans="1:27" s="23" customFormat="1" ht="49.5" customHeight="1" outlineLevel="3">
      <c r="A41" s="8" t="s">
        <v>28</v>
      </c>
      <c r="B41" s="9" t="s">
        <v>7</v>
      </c>
      <c r="C41" s="9" t="s">
        <v>234</v>
      </c>
      <c r="D41" s="9" t="s">
        <v>5</v>
      </c>
      <c r="E41" s="9"/>
      <c r="F41" s="50">
        <f>F42</f>
        <v>8722.599999999999</v>
      </c>
      <c r="G41" s="103">
        <f aca="true" t="shared" si="8" ref="G41:V44">G42</f>
        <v>8918.7</v>
      </c>
      <c r="H41" s="50">
        <f t="shared" si="8"/>
        <v>8918.7</v>
      </c>
      <c r="I41" s="50">
        <f t="shared" si="8"/>
        <v>8918.7</v>
      </c>
      <c r="J41" s="50">
        <f t="shared" si="8"/>
        <v>8918.7</v>
      </c>
      <c r="K41" s="50">
        <f t="shared" si="8"/>
        <v>8918.7</v>
      </c>
      <c r="L41" s="50">
        <f t="shared" si="8"/>
        <v>8918.7</v>
      </c>
      <c r="M41" s="50">
        <f t="shared" si="8"/>
        <v>8918.7</v>
      </c>
      <c r="N41" s="50">
        <f t="shared" si="8"/>
        <v>8918.7</v>
      </c>
      <c r="O41" s="50">
        <f t="shared" si="8"/>
        <v>8918.7</v>
      </c>
      <c r="P41" s="50">
        <f t="shared" si="8"/>
        <v>8918.7</v>
      </c>
      <c r="Q41" s="50">
        <f t="shared" si="8"/>
        <v>8918.7</v>
      </c>
      <c r="R41" s="50">
        <f t="shared" si="8"/>
        <v>8918.7</v>
      </c>
      <c r="S41" s="50">
        <f t="shared" si="8"/>
        <v>8918.7</v>
      </c>
      <c r="T41" s="50">
        <f t="shared" si="8"/>
        <v>8918.7</v>
      </c>
      <c r="U41" s="50">
        <f t="shared" si="8"/>
        <v>8918.7</v>
      </c>
      <c r="V41" s="50">
        <f t="shared" si="8"/>
        <v>8918.7</v>
      </c>
      <c r="W41" s="97"/>
      <c r="X41" s="50">
        <f>X42</f>
        <v>2109.525</v>
      </c>
      <c r="Y41" s="81">
        <f t="shared" si="2"/>
        <v>24.18458945727192</v>
      </c>
      <c r="AA41" s="137"/>
    </row>
    <row r="42" spans="1:27" s="23" customFormat="1" ht="33.75" customHeight="1" outlineLevel="3">
      <c r="A42" s="20" t="s">
        <v>129</v>
      </c>
      <c r="B42" s="9" t="s">
        <v>7</v>
      </c>
      <c r="C42" s="9" t="s">
        <v>235</v>
      </c>
      <c r="D42" s="9" t="s">
        <v>5</v>
      </c>
      <c r="E42" s="9"/>
      <c r="F42" s="50">
        <f>F43</f>
        <v>8722.599999999999</v>
      </c>
      <c r="G42" s="103">
        <f aca="true" t="shared" si="9" ref="G42:V42">G44</f>
        <v>8918.7</v>
      </c>
      <c r="H42" s="50">
        <f t="shared" si="9"/>
        <v>8918.7</v>
      </c>
      <c r="I42" s="50">
        <f t="shared" si="9"/>
        <v>8918.7</v>
      </c>
      <c r="J42" s="50">
        <f t="shared" si="9"/>
        <v>8918.7</v>
      </c>
      <c r="K42" s="50">
        <f t="shared" si="9"/>
        <v>8918.7</v>
      </c>
      <c r="L42" s="50">
        <f t="shared" si="9"/>
        <v>8918.7</v>
      </c>
      <c r="M42" s="50">
        <f t="shared" si="9"/>
        <v>8918.7</v>
      </c>
      <c r="N42" s="50">
        <f t="shared" si="9"/>
        <v>8918.7</v>
      </c>
      <c r="O42" s="50">
        <f t="shared" si="9"/>
        <v>8918.7</v>
      </c>
      <c r="P42" s="50">
        <f t="shared" si="9"/>
        <v>8918.7</v>
      </c>
      <c r="Q42" s="50">
        <f t="shared" si="9"/>
        <v>8918.7</v>
      </c>
      <c r="R42" s="50">
        <f t="shared" si="9"/>
        <v>8918.7</v>
      </c>
      <c r="S42" s="50">
        <f t="shared" si="9"/>
        <v>8918.7</v>
      </c>
      <c r="T42" s="50">
        <f t="shared" si="9"/>
        <v>8918.7</v>
      </c>
      <c r="U42" s="50">
        <f t="shared" si="9"/>
        <v>8918.7</v>
      </c>
      <c r="V42" s="50">
        <f t="shared" si="9"/>
        <v>8918.7</v>
      </c>
      <c r="W42" s="97"/>
      <c r="X42" s="50">
        <f>X43</f>
        <v>2109.525</v>
      </c>
      <c r="Y42" s="81">
        <f t="shared" si="2"/>
        <v>24.18458945727192</v>
      </c>
      <c r="AA42" s="137"/>
    </row>
    <row r="43" spans="1:27" s="23" customFormat="1" ht="37.5" customHeight="1" outlineLevel="3">
      <c r="A43" s="20" t="s">
        <v>131</v>
      </c>
      <c r="B43" s="9" t="s">
        <v>7</v>
      </c>
      <c r="C43" s="9" t="s">
        <v>236</v>
      </c>
      <c r="D43" s="9" t="s">
        <v>5</v>
      </c>
      <c r="E43" s="9"/>
      <c r="F43" s="50">
        <f>F44</f>
        <v>8722.599999999999</v>
      </c>
      <c r="G43" s="10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97"/>
      <c r="X43" s="50">
        <f>X44</f>
        <v>2109.525</v>
      </c>
      <c r="Y43" s="81">
        <f t="shared" si="2"/>
        <v>24.18458945727192</v>
      </c>
      <c r="AA43" s="137"/>
    </row>
    <row r="44" spans="1:27" s="23" customFormat="1" ht="47.25" outlineLevel="4">
      <c r="A44" s="35" t="s">
        <v>187</v>
      </c>
      <c r="B44" s="18" t="s">
        <v>7</v>
      </c>
      <c r="C44" s="18" t="s">
        <v>238</v>
      </c>
      <c r="D44" s="18" t="s">
        <v>5</v>
      </c>
      <c r="E44" s="18"/>
      <c r="F44" s="51">
        <f>F45+F49+F51</f>
        <v>8722.599999999999</v>
      </c>
      <c r="G44" s="99">
        <f t="shared" si="8"/>
        <v>8918.7</v>
      </c>
      <c r="H44" s="52">
        <f t="shared" si="8"/>
        <v>8918.7</v>
      </c>
      <c r="I44" s="52">
        <f t="shared" si="8"/>
        <v>8918.7</v>
      </c>
      <c r="J44" s="52">
        <f t="shared" si="8"/>
        <v>8918.7</v>
      </c>
      <c r="K44" s="52">
        <f t="shared" si="8"/>
        <v>8918.7</v>
      </c>
      <c r="L44" s="52">
        <f t="shared" si="8"/>
        <v>8918.7</v>
      </c>
      <c r="M44" s="52">
        <f t="shared" si="8"/>
        <v>8918.7</v>
      </c>
      <c r="N44" s="52">
        <f t="shared" si="8"/>
        <v>8918.7</v>
      </c>
      <c r="O44" s="52">
        <f t="shared" si="8"/>
        <v>8918.7</v>
      </c>
      <c r="P44" s="52">
        <f t="shared" si="8"/>
        <v>8918.7</v>
      </c>
      <c r="Q44" s="52">
        <f t="shared" si="8"/>
        <v>8918.7</v>
      </c>
      <c r="R44" s="52">
        <f t="shared" si="8"/>
        <v>8918.7</v>
      </c>
      <c r="S44" s="52">
        <f t="shared" si="8"/>
        <v>8918.7</v>
      </c>
      <c r="T44" s="52">
        <f t="shared" si="8"/>
        <v>8918.7</v>
      </c>
      <c r="U44" s="52">
        <f t="shared" si="8"/>
        <v>8918.7</v>
      </c>
      <c r="V44" s="52">
        <f t="shared" si="8"/>
        <v>8918.7</v>
      </c>
      <c r="W44" s="97"/>
      <c r="X44" s="51">
        <f>X45+X49+X51</f>
        <v>2109.525</v>
      </c>
      <c r="Y44" s="81">
        <f t="shared" si="2"/>
        <v>24.18458945727192</v>
      </c>
      <c r="AA44" s="137"/>
    </row>
    <row r="45" spans="1:27" s="23" customFormat="1" ht="31.5" outlineLevel="5">
      <c r="A45" s="5" t="s">
        <v>90</v>
      </c>
      <c r="B45" s="6" t="s">
        <v>7</v>
      </c>
      <c r="C45" s="6" t="s">
        <v>238</v>
      </c>
      <c r="D45" s="6" t="s">
        <v>89</v>
      </c>
      <c r="E45" s="6"/>
      <c r="F45" s="52">
        <f>F46+F47+F48</f>
        <v>8501.3</v>
      </c>
      <c r="G45" s="99">
        <v>8918.7</v>
      </c>
      <c r="H45" s="52">
        <v>8918.7</v>
      </c>
      <c r="I45" s="52">
        <v>8918.7</v>
      </c>
      <c r="J45" s="52">
        <v>8918.7</v>
      </c>
      <c r="K45" s="52">
        <v>8918.7</v>
      </c>
      <c r="L45" s="52">
        <v>8918.7</v>
      </c>
      <c r="M45" s="52">
        <v>8918.7</v>
      </c>
      <c r="N45" s="52">
        <v>8918.7</v>
      </c>
      <c r="O45" s="52">
        <v>8918.7</v>
      </c>
      <c r="P45" s="52">
        <v>8918.7</v>
      </c>
      <c r="Q45" s="52">
        <v>8918.7</v>
      </c>
      <c r="R45" s="52">
        <v>8918.7</v>
      </c>
      <c r="S45" s="52">
        <v>8918.7</v>
      </c>
      <c r="T45" s="52">
        <v>8918.7</v>
      </c>
      <c r="U45" s="52">
        <v>8918.7</v>
      </c>
      <c r="V45" s="52">
        <v>8918.7</v>
      </c>
      <c r="W45" s="97"/>
      <c r="X45" s="52">
        <f>X46+X47+X48</f>
        <v>2078.059</v>
      </c>
      <c r="Y45" s="81">
        <f t="shared" si="2"/>
        <v>24.444014444849614</v>
      </c>
      <c r="AA45" s="137"/>
    </row>
    <row r="46" spans="1:27" s="23" customFormat="1" ht="31.5" outlineLevel="5">
      <c r="A46" s="31" t="s">
        <v>227</v>
      </c>
      <c r="B46" s="32" t="s">
        <v>7</v>
      </c>
      <c r="C46" s="32" t="s">
        <v>238</v>
      </c>
      <c r="D46" s="32" t="s">
        <v>87</v>
      </c>
      <c r="E46" s="32"/>
      <c r="F46" s="53">
        <v>6521.7</v>
      </c>
      <c r="G46" s="99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97"/>
      <c r="X46" s="53">
        <v>1751.748</v>
      </c>
      <c r="Y46" s="81">
        <f t="shared" si="2"/>
        <v>26.86029716178297</v>
      </c>
      <c r="AA46" s="137"/>
    </row>
    <row r="47" spans="1:27" s="23" customFormat="1" ht="31.5" outlineLevel="5">
      <c r="A47" s="31" t="s">
        <v>232</v>
      </c>
      <c r="B47" s="32" t="s">
        <v>7</v>
      </c>
      <c r="C47" s="32" t="s">
        <v>238</v>
      </c>
      <c r="D47" s="32" t="s">
        <v>88</v>
      </c>
      <c r="E47" s="32"/>
      <c r="F47" s="53">
        <v>10</v>
      </c>
      <c r="G47" s="99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97"/>
      <c r="X47" s="53">
        <v>0</v>
      </c>
      <c r="Y47" s="81">
        <f t="shared" si="2"/>
        <v>0</v>
      </c>
      <c r="AA47" s="137"/>
    </row>
    <row r="48" spans="1:27" s="23" customFormat="1" ht="47.25" outlineLevel="5">
      <c r="A48" s="31" t="s">
        <v>228</v>
      </c>
      <c r="B48" s="32" t="s">
        <v>7</v>
      </c>
      <c r="C48" s="32" t="s">
        <v>238</v>
      </c>
      <c r="D48" s="32" t="s">
        <v>229</v>
      </c>
      <c r="E48" s="32"/>
      <c r="F48" s="53">
        <v>1969.6</v>
      </c>
      <c r="G48" s="99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97"/>
      <c r="X48" s="53">
        <v>326.311</v>
      </c>
      <c r="Y48" s="81">
        <f t="shared" si="2"/>
        <v>16.567374086108856</v>
      </c>
      <c r="AA48" s="137"/>
    </row>
    <row r="49" spans="1:27" s="23" customFormat="1" ht="15.75" outlineLevel="5">
      <c r="A49" s="5" t="s">
        <v>91</v>
      </c>
      <c r="B49" s="6" t="s">
        <v>7</v>
      </c>
      <c r="C49" s="6" t="s">
        <v>238</v>
      </c>
      <c r="D49" s="6" t="s">
        <v>92</v>
      </c>
      <c r="E49" s="6"/>
      <c r="F49" s="52">
        <f>F50</f>
        <v>80</v>
      </c>
      <c r="G49" s="99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97"/>
      <c r="X49" s="52">
        <f>X50</f>
        <v>0</v>
      </c>
      <c r="Y49" s="81">
        <f t="shared" si="2"/>
        <v>0</v>
      </c>
      <c r="AA49" s="137"/>
    </row>
    <row r="50" spans="1:27" s="23" customFormat="1" ht="31.5" outlineLevel="5">
      <c r="A50" s="31" t="s">
        <v>93</v>
      </c>
      <c r="B50" s="32" t="s">
        <v>7</v>
      </c>
      <c r="C50" s="32" t="s">
        <v>238</v>
      </c>
      <c r="D50" s="32" t="s">
        <v>94</v>
      </c>
      <c r="E50" s="32"/>
      <c r="F50" s="53">
        <v>80</v>
      </c>
      <c r="G50" s="99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97"/>
      <c r="X50" s="53">
        <v>0</v>
      </c>
      <c r="Y50" s="81">
        <f t="shared" si="2"/>
        <v>0</v>
      </c>
      <c r="AA50" s="137"/>
    </row>
    <row r="51" spans="1:27" s="23" customFormat="1" ht="15.75" outlineLevel="5">
      <c r="A51" s="5" t="s">
        <v>95</v>
      </c>
      <c r="B51" s="6" t="s">
        <v>7</v>
      </c>
      <c r="C51" s="6" t="s">
        <v>238</v>
      </c>
      <c r="D51" s="6" t="s">
        <v>96</v>
      </c>
      <c r="E51" s="6"/>
      <c r="F51" s="52">
        <f>F52+F53+F54</f>
        <v>141.3</v>
      </c>
      <c r="G51" s="99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97"/>
      <c r="X51" s="52">
        <f>X52+X53+X54</f>
        <v>31.465999999999998</v>
      </c>
      <c r="Y51" s="81">
        <f t="shared" si="2"/>
        <v>22.268931351733894</v>
      </c>
      <c r="AA51" s="137"/>
    </row>
    <row r="52" spans="1:27" s="23" customFormat="1" ht="15.75" outlineLevel="5">
      <c r="A52" s="31" t="s">
        <v>97</v>
      </c>
      <c r="B52" s="32" t="s">
        <v>7</v>
      </c>
      <c r="C52" s="32" t="s">
        <v>238</v>
      </c>
      <c r="D52" s="32" t="s">
        <v>99</v>
      </c>
      <c r="E52" s="32"/>
      <c r="F52" s="53">
        <v>7</v>
      </c>
      <c r="G52" s="99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97"/>
      <c r="X52" s="53">
        <v>0</v>
      </c>
      <c r="Y52" s="81">
        <f t="shared" si="2"/>
        <v>0</v>
      </c>
      <c r="AA52" s="137"/>
    </row>
    <row r="53" spans="1:27" s="23" customFormat="1" ht="15.75" outlineLevel="5">
      <c r="A53" s="31" t="s">
        <v>98</v>
      </c>
      <c r="B53" s="32" t="s">
        <v>7</v>
      </c>
      <c r="C53" s="32" t="s">
        <v>238</v>
      </c>
      <c r="D53" s="32" t="s">
        <v>100</v>
      </c>
      <c r="E53" s="32"/>
      <c r="F53" s="53">
        <v>40</v>
      </c>
      <c r="G53" s="99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97"/>
      <c r="X53" s="53">
        <v>9.354</v>
      </c>
      <c r="Y53" s="81">
        <f t="shared" si="2"/>
        <v>23.384999999999998</v>
      </c>
      <c r="AA53" s="137"/>
    </row>
    <row r="54" spans="1:27" s="23" customFormat="1" ht="15.75" outlineLevel="5">
      <c r="A54" s="31" t="s">
        <v>328</v>
      </c>
      <c r="B54" s="32" t="s">
        <v>7</v>
      </c>
      <c r="C54" s="32" t="s">
        <v>238</v>
      </c>
      <c r="D54" s="32" t="s">
        <v>327</v>
      </c>
      <c r="E54" s="32"/>
      <c r="F54" s="53">
        <v>94.3</v>
      </c>
      <c r="G54" s="99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97"/>
      <c r="X54" s="53">
        <v>22.112</v>
      </c>
      <c r="Y54" s="81">
        <f t="shared" si="2"/>
        <v>23.448568398727467</v>
      </c>
      <c r="AA54" s="137"/>
    </row>
    <row r="55" spans="1:27" s="23" customFormat="1" ht="15.75" outlineLevel="5">
      <c r="A55" s="8" t="s">
        <v>183</v>
      </c>
      <c r="B55" s="9" t="s">
        <v>184</v>
      </c>
      <c r="C55" s="9" t="s">
        <v>234</v>
      </c>
      <c r="D55" s="9" t="s">
        <v>5</v>
      </c>
      <c r="E55" s="9"/>
      <c r="F55" s="50">
        <f>F56</f>
        <v>28.025</v>
      </c>
      <c r="G55" s="99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97"/>
      <c r="X55" s="50">
        <f>X56</f>
        <v>0</v>
      </c>
      <c r="Y55" s="81">
        <f t="shared" si="2"/>
        <v>0</v>
      </c>
      <c r="AA55" s="137"/>
    </row>
    <row r="56" spans="1:27" s="23" customFormat="1" ht="31.5" outlineLevel="5">
      <c r="A56" s="20" t="s">
        <v>129</v>
      </c>
      <c r="B56" s="9" t="s">
        <v>184</v>
      </c>
      <c r="C56" s="9" t="s">
        <v>235</v>
      </c>
      <c r="D56" s="9" t="s">
        <v>5</v>
      </c>
      <c r="E56" s="9"/>
      <c r="F56" s="50">
        <f>F57</f>
        <v>28.025</v>
      </c>
      <c r="G56" s="99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97"/>
      <c r="X56" s="50">
        <f>X57</f>
        <v>0</v>
      </c>
      <c r="Y56" s="81">
        <f t="shared" si="2"/>
        <v>0</v>
      </c>
      <c r="AA56" s="137"/>
    </row>
    <row r="57" spans="1:27" s="23" customFormat="1" ht="31.5" outlineLevel="5">
      <c r="A57" s="20" t="s">
        <v>131</v>
      </c>
      <c r="B57" s="9" t="s">
        <v>184</v>
      </c>
      <c r="C57" s="9" t="s">
        <v>236</v>
      </c>
      <c r="D57" s="9" t="s">
        <v>5</v>
      </c>
      <c r="E57" s="9"/>
      <c r="F57" s="50">
        <f>F58</f>
        <v>28.025</v>
      </c>
      <c r="G57" s="99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97"/>
      <c r="X57" s="50">
        <f>X58</f>
        <v>0</v>
      </c>
      <c r="Y57" s="81">
        <f t="shared" si="2"/>
        <v>0</v>
      </c>
      <c r="AA57" s="137"/>
    </row>
    <row r="58" spans="1:27" s="23" customFormat="1" ht="31.5" outlineLevel="5">
      <c r="A58" s="34" t="s">
        <v>185</v>
      </c>
      <c r="B58" s="18" t="s">
        <v>184</v>
      </c>
      <c r="C58" s="18" t="s">
        <v>241</v>
      </c>
      <c r="D58" s="18" t="s">
        <v>5</v>
      </c>
      <c r="E58" s="18"/>
      <c r="F58" s="51">
        <f>F59</f>
        <v>28.025</v>
      </c>
      <c r="G58" s="99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97"/>
      <c r="X58" s="51">
        <f>X59</f>
        <v>0</v>
      </c>
      <c r="Y58" s="81">
        <f t="shared" si="2"/>
        <v>0</v>
      </c>
      <c r="AA58" s="137"/>
    </row>
    <row r="59" spans="1:27" s="23" customFormat="1" ht="15.75" outlineLevel="5">
      <c r="A59" s="5" t="s">
        <v>91</v>
      </c>
      <c r="B59" s="6" t="s">
        <v>184</v>
      </c>
      <c r="C59" s="6" t="s">
        <v>241</v>
      </c>
      <c r="D59" s="6" t="s">
        <v>92</v>
      </c>
      <c r="E59" s="6"/>
      <c r="F59" s="52">
        <f>F60</f>
        <v>28.025</v>
      </c>
      <c r="G59" s="99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97"/>
      <c r="X59" s="52">
        <f>X60</f>
        <v>0</v>
      </c>
      <c r="Y59" s="81">
        <f t="shared" si="2"/>
        <v>0</v>
      </c>
      <c r="AA59" s="137"/>
    </row>
    <row r="60" spans="1:27" s="23" customFormat="1" ht="31.5" outlineLevel="5">
      <c r="A60" s="31" t="s">
        <v>93</v>
      </c>
      <c r="B60" s="32" t="s">
        <v>184</v>
      </c>
      <c r="C60" s="32" t="s">
        <v>241</v>
      </c>
      <c r="D60" s="32" t="s">
        <v>94</v>
      </c>
      <c r="E60" s="32"/>
      <c r="F60" s="53">
        <v>28.025</v>
      </c>
      <c r="G60" s="99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97"/>
      <c r="X60" s="53">
        <v>0</v>
      </c>
      <c r="Y60" s="81">
        <f t="shared" si="2"/>
        <v>0</v>
      </c>
      <c r="AA60" s="137"/>
    </row>
    <row r="61" spans="1:27" s="23" customFormat="1" ht="50.25" customHeight="1" outlineLevel="3">
      <c r="A61" s="8" t="s">
        <v>29</v>
      </c>
      <c r="B61" s="9" t="s">
        <v>8</v>
      </c>
      <c r="C61" s="9" t="s">
        <v>234</v>
      </c>
      <c r="D61" s="9" t="s">
        <v>5</v>
      </c>
      <c r="E61" s="9"/>
      <c r="F61" s="50">
        <f>F62</f>
        <v>6512.6</v>
      </c>
      <c r="G61" s="103">
        <f aca="true" t="shared" si="10" ref="G61:V64">G62</f>
        <v>3284.2</v>
      </c>
      <c r="H61" s="50">
        <f t="shared" si="10"/>
        <v>3284.2</v>
      </c>
      <c r="I61" s="50">
        <f t="shared" si="10"/>
        <v>3284.2</v>
      </c>
      <c r="J61" s="50">
        <f t="shared" si="10"/>
        <v>3284.2</v>
      </c>
      <c r="K61" s="50">
        <f t="shared" si="10"/>
        <v>3284.2</v>
      </c>
      <c r="L61" s="50">
        <f t="shared" si="10"/>
        <v>3284.2</v>
      </c>
      <c r="M61" s="50">
        <f t="shared" si="10"/>
        <v>3284.2</v>
      </c>
      <c r="N61" s="50">
        <f t="shared" si="10"/>
        <v>3284.2</v>
      </c>
      <c r="O61" s="50">
        <f t="shared" si="10"/>
        <v>3284.2</v>
      </c>
      <c r="P61" s="50">
        <f t="shared" si="10"/>
        <v>3284.2</v>
      </c>
      <c r="Q61" s="50">
        <f t="shared" si="10"/>
        <v>3284.2</v>
      </c>
      <c r="R61" s="50">
        <f t="shared" si="10"/>
        <v>3284.2</v>
      </c>
      <c r="S61" s="50">
        <f t="shared" si="10"/>
        <v>3284.2</v>
      </c>
      <c r="T61" s="50">
        <f t="shared" si="10"/>
        <v>3284.2</v>
      </c>
      <c r="U61" s="50">
        <f t="shared" si="10"/>
        <v>3284.2</v>
      </c>
      <c r="V61" s="50">
        <f t="shared" si="10"/>
        <v>3284.2</v>
      </c>
      <c r="W61" s="97"/>
      <c r="X61" s="50">
        <f>X62</f>
        <v>1486.747</v>
      </c>
      <c r="Y61" s="81">
        <f t="shared" si="2"/>
        <v>22.828778060989467</v>
      </c>
      <c r="AA61" s="137"/>
    </row>
    <row r="62" spans="1:27" s="23" customFormat="1" ht="31.5" outlineLevel="3">
      <c r="A62" s="20" t="s">
        <v>129</v>
      </c>
      <c r="B62" s="9" t="s">
        <v>8</v>
      </c>
      <c r="C62" s="9" t="s">
        <v>235</v>
      </c>
      <c r="D62" s="9" t="s">
        <v>5</v>
      </c>
      <c r="E62" s="9"/>
      <c r="F62" s="50">
        <f>F63</f>
        <v>6512.6</v>
      </c>
      <c r="G62" s="103">
        <f aca="true" t="shared" si="11" ref="G62:V62">G64</f>
        <v>3284.2</v>
      </c>
      <c r="H62" s="50">
        <f t="shared" si="11"/>
        <v>3284.2</v>
      </c>
      <c r="I62" s="50">
        <f t="shared" si="11"/>
        <v>3284.2</v>
      </c>
      <c r="J62" s="50">
        <f t="shared" si="11"/>
        <v>3284.2</v>
      </c>
      <c r="K62" s="50">
        <f t="shared" si="11"/>
        <v>3284.2</v>
      </c>
      <c r="L62" s="50">
        <f t="shared" si="11"/>
        <v>3284.2</v>
      </c>
      <c r="M62" s="50">
        <f t="shared" si="11"/>
        <v>3284.2</v>
      </c>
      <c r="N62" s="50">
        <f t="shared" si="11"/>
        <v>3284.2</v>
      </c>
      <c r="O62" s="50">
        <f t="shared" si="11"/>
        <v>3284.2</v>
      </c>
      <c r="P62" s="50">
        <f t="shared" si="11"/>
        <v>3284.2</v>
      </c>
      <c r="Q62" s="50">
        <f t="shared" si="11"/>
        <v>3284.2</v>
      </c>
      <c r="R62" s="50">
        <f t="shared" si="11"/>
        <v>3284.2</v>
      </c>
      <c r="S62" s="50">
        <f t="shared" si="11"/>
        <v>3284.2</v>
      </c>
      <c r="T62" s="50">
        <f t="shared" si="11"/>
        <v>3284.2</v>
      </c>
      <c r="U62" s="50">
        <f t="shared" si="11"/>
        <v>3284.2</v>
      </c>
      <c r="V62" s="50">
        <f t="shared" si="11"/>
        <v>3284.2</v>
      </c>
      <c r="W62" s="97"/>
      <c r="X62" s="50">
        <f>X63</f>
        <v>1486.747</v>
      </c>
      <c r="Y62" s="81">
        <f t="shared" si="2"/>
        <v>22.828778060989467</v>
      </c>
      <c r="AA62" s="137"/>
    </row>
    <row r="63" spans="1:27" s="23" customFormat="1" ht="31.5" outlineLevel="3">
      <c r="A63" s="20" t="s">
        <v>131</v>
      </c>
      <c r="B63" s="9" t="s">
        <v>8</v>
      </c>
      <c r="C63" s="9" t="s">
        <v>236</v>
      </c>
      <c r="D63" s="9" t="s">
        <v>5</v>
      </c>
      <c r="E63" s="9"/>
      <c r="F63" s="50">
        <f>F64</f>
        <v>6512.6</v>
      </c>
      <c r="G63" s="103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97"/>
      <c r="X63" s="50">
        <f>X64</f>
        <v>1486.747</v>
      </c>
      <c r="Y63" s="81">
        <f t="shared" si="2"/>
        <v>22.828778060989467</v>
      </c>
      <c r="AA63" s="137"/>
    </row>
    <row r="64" spans="1:27" s="23" customFormat="1" ht="47.25" outlineLevel="4">
      <c r="A64" s="35" t="s">
        <v>187</v>
      </c>
      <c r="B64" s="18" t="s">
        <v>8</v>
      </c>
      <c r="C64" s="18" t="s">
        <v>238</v>
      </c>
      <c r="D64" s="18" t="s">
        <v>5</v>
      </c>
      <c r="E64" s="18"/>
      <c r="F64" s="51">
        <f>F65</f>
        <v>6512.6</v>
      </c>
      <c r="G64" s="99">
        <f t="shared" si="10"/>
        <v>3284.2</v>
      </c>
      <c r="H64" s="52">
        <f t="shared" si="10"/>
        <v>3284.2</v>
      </c>
      <c r="I64" s="52">
        <f t="shared" si="10"/>
        <v>3284.2</v>
      </c>
      <c r="J64" s="52">
        <f t="shared" si="10"/>
        <v>3284.2</v>
      </c>
      <c r="K64" s="52">
        <f t="shared" si="10"/>
        <v>3284.2</v>
      </c>
      <c r="L64" s="52">
        <f t="shared" si="10"/>
        <v>3284.2</v>
      </c>
      <c r="M64" s="52">
        <f t="shared" si="10"/>
        <v>3284.2</v>
      </c>
      <c r="N64" s="52">
        <f t="shared" si="10"/>
        <v>3284.2</v>
      </c>
      <c r="O64" s="52">
        <f t="shared" si="10"/>
        <v>3284.2</v>
      </c>
      <c r="P64" s="52">
        <f t="shared" si="10"/>
        <v>3284.2</v>
      </c>
      <c r="Q64" s="52">
        <f t="shared" si="10"/>
        <v>3284.2</v>
      </c>
      <c r="R64" s="52">
        <f t="shared" si="10"/>
        <v>3284.2</v>
      </c>
      <c r="S64" s="52">
        <f t="shared" si="10"/>
        <v>3284.2</v>
      </c>
      <c r="T64" s="52">
        <f t="shared" si="10"/>
        <v>3284.2</v>
      </c>
      <c r="U64" s="52">
        <f t="shared" si="10"/>
        <v>3284.2</v>
      </c>
      <c r="V64" s="52">
        <f t="shared" si="10"/>
        <v>3284.2</v>
      </c>
      <c r="W64" s="97"/>
      <c r="X64" s="51">
        <f>X65</f>
        <v>1486.747</v>
      </c>
      <c r="Y64" s="81">
        <f t="shared" si="2"/>
        <v>22.828778060989467</v>
      </c>
      <c r="AA64" s="137"/>
    </row>
    <row r="65" spans="1:27" s="23" customFormat="1" ht="31.5" outlineLevel="5">
      <c r="A65" s="5" t="s">
        <v>90</v>
      </c>
      <c r="B65" s="6" t="s">
        <v>8</v>
      </c>
      <c r="C65" s="6" t="s">
        <v>238</v>
      </c>
      <c r="D65" s="6" t="s">
        <v>89</v>
      </c>
      <c r="E65" s="6"/>
      <c r="F65" s="52">
        <f>F66+F67+F68</f>
        <v>6512.6</v>
      </c>
      <c r="G65" s="99">
        <v>3284.2</v>
      </c>
      <c r="H65" s="52">
        <v>3284.2</v>
      </c>
      <c r="I65" s="52">
        <v>3284.2</v>
      </c>
      <c r="J65" s="52">
        <v>3284.2</v>
      </c>
      <c r="K65" s="52">
        <v>3284.2</v>
      </c>
      <c r="L65" s="52">
        <v>3284.2</v>
      </c>
      <c r="M65" s="52">
        <v>3284.2</v>
      </c>
      <c r="N65" s="52">
        <v>3284.2</v>
      </c>
      <c r="O65" s="52">
        <v>3284.2</v>
      </c>
      <c r="P65" s="52">
        <v>3284.2</v>
      </c>
      <c r="Q65" s="52">
        <v>3284.2</v>
      </c>
      <c r="R65" s="52">
        <v>3284.2</v>
      </c>
      <c r="S65" s="52">
        <v>3284.2</v>
      </c>
      <c r="T65" s="52">
        <v>3284.2</v>
      </c>
      <c r="U65" s="52">
        <v>3284.2</v>
      </c>
      <c r="V65" s="52">
        <v>3284.2</v>
      </c>
      <c r="W65" s="97"/>
      <c r="X65" s="52">
        <f>X66+X67+X68</f>
        <v>1486.747</v>
      </c>
      <c r="Y65" s="81">
        <f t="shared" si="2"/>
        <v>22.828778060989467</v>
      </c>
      <c r="AA65" s="137"/>
    </row>
    <row r="66" spans="1:27" s="23" customFormat="1" ht="31.5" outlineLevel="5">
      <c r="A66" s="31" t="s">
        <v>227</v>
      </c>
      <c r="B66" s="32" t="s">
        <v>8</v>
      </c>
      <c r="C66" s="32" t="s">
        <v>238</v>
      </c>
      <c r="D66" s="32" t="s">
        <v>87</v>
      </c>
      <c r="E66" s="32"/>
      <c r="F66" s="53">
        <v>5001.2</v>
      </c>
      <c r="G66" s="99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97"/>
      <c r="X66" s="53">
        <v>1258.21</v>
      </c>
      <c r="Y66" s="81">
        <f t="shared" si="2"/>
        <v>25.15816204111013</v>
      </c>
      <c r="AA66" s="137"/>
    </row>
    <row r="67" spans="1:27" s="23" customFormat="1" ht="31.5" outlineLevel="5">
      <c r="A67" s="31" t="s">
        <v>232</v>
      </c>
      <c r="B67" s="32" t="s">
        <v>8</v>
      </c>
      <c r="C67" s="32" t="s">
        <v>238</v>
      </c>
      <c r="D67" s="32" t="s">
        <v>88</v>
      </c>
      <c r="E67" s="32"/>
      <c r="F67" s="53">
        <v>1</v>
      </c>
      <c r="G67" s="99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97"/>
      <c r="X67" s="53">
        <v>0</v>
      </c>
      <c r="Y67" s="81">
        <f t="shared" si="2"/>
        <v>0</v>
      </c>
      <c r="AA67" s="137"/>
    </row>
    <row r="68" spans="1:27" s="23" customFormat="1" ht="47.25" outlineLevel="5">
      <c r="A68" s="31" t="s">
        <v>228</v>
      </c>
      <c r="B68" s="32" t="s">
        <v>8</v>
      </c>
      <c r="C68" s="32" t="s">
        <v>238</v>
      </c>
      <c r="D68" s="32" t="s">
        <v>229</v>
      </c>
      <c r="E68" s="32"/>
      <c r="F68" s="53">
        <v>1510.4</v>
      </c>
      <c r="G68" s="99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97"/>
      <c r="X68" s="53">
        <v>228.537</v>
      </c>
      <c r="Y68" s="81">
        <f t="shared" si="2"/>
        <v>15.130892478813559</v>
      </c>
      <c r="AA68" s="137"/>
    </row>
    <row r="69" spans="1:27" s="23" customFormat="1" ht="15.75" outlineLevel="5">
      <c r="A69" s="8" t="s">
        <v>192</v>
      </c>
      <c r="B69" s="9" t="s">
        <v>193</v>
      </c>
      <c r="C69" s="9" t="s">
        <v>234</v>
      </c>
      <c r="D69" s="9" t="s">
        <v>5</v>
      </c>
      <c r="E69" s="9"/>
      <c r="F69" s="50">
        <f>F70</f>
        <v>0</v>
      </c>
      <c r="G69" s="99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97"/>
      <c r="X69" s="50">
        <f>X70</f>
        <v>0</v>
      </c>
      <c r="Y69" s="81">
        <v>0</v>
      </c>
      <c r="AA69" s="137"/>
    </row>
    <row r="70" spans="1:27" s="23" customFormat="1" ht="31.5" outlineLevel="5">
      <c r="A70" s="20" t="s">
        <v>129</v>
      </c>
      <c r="B70" s="9" t="s">
        <v>193</v>
      </c>
      <c r="C70" s="9" t="s">
        <v>235</v>
      </c>
      <c r="D70" s="9" t="s">
        <v>5</v>
      </c>
      <c r="E70" s="9"/>
      <c r="F70" s="50">
        <f>F71</f>
        <v>0</v>
      </c>
      <c r="G70" s="99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97"/>
      <c r="X70" s="50">
        <f>X71</f>
        <v>0</v>
      </c>
      <c r="Y70" s="81">
        <v>0</v>
      </c>
      <c r="AA70" s="137"/>
    </row>
    <row r="71" spans="1:27" s="23" customFormat="1" ht="31.5" outlineLevel="5">
      <c r="A71" s="20" t="s">
        <v>131</v>
      </c>
      <c r="B71" s="9" t="s">
        <v>193</v>
      </c>
      <c r="C71" s="9" t="s">
        <v>236</v>
      </c>
      <c r="D71" s="9" t="s">
        <v>5</v>
      </c>
      <c r="E71" s="9"/>
      <c r="F71" s="50">
        <f>F72</f>
        <v>0</v>
      </c>
      <c r="G71" s="99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97"/>
      <c r="X71" s="50">
        <f>X72</f>
        <v>0</v>
      </c>
      <c r="Y71" s="81">
        <v>0</v>
      </c>
      <c r="AA71" s="137"/>
    </row>
    <row r="72" spans="1:27" s="23" customFormat="1" ht="31.5" outlineLevel="5">
      <c r="A72" s="34" t="s">
        <v>191</v>
      </c>
      <c r="B72" s="18" t="s">
        <v>193</v>
      </c>
      <c r="C72" s="18" t="s">
        <v>242</v>
      </c>
      <c r="D72" s="18" t="s">
        <v>5</v>
      </c>
      <c r="E72" s="18"/>
      <c r="F72" s="51">
        <f>F73</f>
        <v>0</v>
      </c>
      <c r="G72" s="99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97"/>
      <c r="X72" s="51">
        <f>X73</f>
        <v>0</v>
      </c>
      <c r="Y72" s="81">
        <v>0</v>
      </c>
      <c r="AA72" s="137"/>
    </row>
    <row r="73" spans="1:27" s="23" customFormat="1" ht="15.75" outlineLevel="5">
      <c r="A73" s="5" t="s">
        <v>221</v>
      </c>
      <c r="B73" s="6" t="s">
        <v>193</v>
      </c>
      <c r="C73" s="6" t="s">
        <v>242</v>
      </c>
      <c r="D73" s="6" t="s">
        <v>219</v>
      </c>
      <c r="E73" s="6"/>
      <c r="F73" s="52">
        <f>F74</f>
        <v>0</v>
      </c>
      <c r="G73" s="99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97"/>
      <c r="X73" s="52">
        <f>X74</f>
        <v>0</v>
      </c>
      <c r="Y73" s="81">
        <v>0</v>
      </c>
      <c r="AA73" s="137"/>
    </row>
    <row r="74" spans="1:27" s="23" customFormat="1" ht="15.75" outlineLevel="5">
      <c r="A74" s="31" t="s">
        <v>222</v>
      </c>
      <c r="B74" s="32" t="s">
        <v>193</v>
      </c>
      <c r="C74" s="32" t="s">
        <v>242</v>
      </c>
      <c r="D74" s="32" t="s">
        <v>220</v>
      </c>
      <c r="E74" s="32"/>
      <c r="F74" s="53">
        <v>0</v>
      </c>
      <c r="G74" s="99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97"/>
      <c r="X74" s="53">
        <v>0</v>
      </c>
      <c r="Y74" s="81">
        <v>0</v>
      </c>
      <c r="AA74" s="137"/>
    </row>
    <row r="75" spans="1:27" s="23" customFormat="1" ht="15.75" outlineLevel="3">
      <c r="A75" s="8" t="s">
        <v>31</v>
      </c>
      <c r="B75" s="9" t="s">
        <v>9</v>
      </c>
      <c r="C75" s="9" t="s">
        <v>234</v>
      </c>
      <c r="D75" s="9" t="s">
        <v>5</v>
      </c>
      <c r="E75" s="9"/>
      <c r="F75" s="50">
        <f>F76</f>
        <v>200</v>
      </c>
      <c r="G75" s="103" t="e">
        <f>#REF!</f>
        <v>#REF!</v>
      </c>
      <c r="H75" s="50" t="e">
        <f>#REF!</f>
        <v>#REF!</v>
      </c>
      <c r="I75" s="50" t="e">
        <f>#REF!</f>
        <v>#REF!</v>
      </c>
      <c r="J75" s="50" t="e">
        <f>#REF!</f>
        <v>#REF!</v>
      </c>
      <c r="K75" s="50" t="e">
        <f>#REF!</f>
        <v>#REF!</v>
      </c>
      <c r="L75" s="50" t="e">
        <f>#REF!</f>
        <v>#REF!</v>
      </c>
      <c r="M75" s="50" t="e">
        <f>#REF!</f>
        <v>#REF!</v>
      </c>
      <c r="N75" s="50" t="e">
        <f>#REF!</f>
        <v>#REF!</v>
      </c>
      <c r="O75" s="50" t="e">
        <f>#REF!</f>
        <v>#REF!</v>
      </c>
      <c r="P75" s="50" t="e">
        <f>#REF!</f>
        <v>#REF!</v>
      </c>
      <c r="Q75" s="50" t="e">
        <f>#REF!</f>
        <v>#REF!</v>
      </c>
      <c r="R75" s="50" t="e">
        <f>#REF!</f>
        <v>#REF!</v>
      </c>
      <c r="S75" s="50" t="e">
        <f>#REF!</f>
        <v>#REF!</v>
      </c>
      <c r="T75" s="50" t="e">
        <f>#REF!</f>
        <v>#REF!</v>
      </c>
      <c r="U75" s="50" t="e">
        <f>#REF!</f>
        <v>#REF!</v>
      </c>
      <c r="V75" s="50" t="e">
        <f>#REF!</f>
        <v>#REF!</v>
      </c>
      <c r="W75" s="97"/>
      <c r="X75" s="50">
        <f>X76</f>
        <v>0</v>
      </c>
      <c r="Y75" s="81">
        <f aca="true" t="shared" si="12" ref="Y75:Y137">X75/F75*100</f>
        <v>0</v>
      </c>
      <c r="AA75" s="137"/>
    </row>
    <row r="76" spans="1:27" s="23" customFormat="1" ht="31.5" outlineLevel="3">
      <c r="A76" s="20" t="s">
        <v>129</v>
      </c>
      <c r="B76" s="9" t="s">
        <v>9</v>
      </c>
      <c r="C76" s="9" t="s">
        <v>235</v>
      </c>
      <c r="D76" s="9" t="s">
        <v>5</v>
      </c>
      <c r="E76" s="9"/>
      <c r="F76" s="50">
        <f>F77</f>
        <v>200</v>
      </c>
      <c r="G76" s="103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97"/>
      <c r="X76" s="50">
        <f>X77</f>
        <v>0</v>
      </c>
      <c r="Y76" s="81">
        <f t="shared" si="12"/>
        <v>0</v>
      </c>
      <c r="AA76" s="137"/>
    </row>
    <row r="77" spans="1:27" s="23" customFormat="1" ht="31.5" outlineLevel="3">
      <c r="A77" s="20" t="s">
        <v>131</v>
      </c>
      <c r="B77" s="9" t="s">
        <v>9</v>
      </c>
      <c r="C77" s="9" t="s">
        <v>236</v>
      </c>
      <c r="D77" s="9" t="s">
        <v>5</v>
      </c>
      <c r="E77" s="9"/>
      <c r="F77" s="50">
        <f>F78</f>
        <v>200</v>
      </c>
      <c r="G77" s="103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97"/>
      <c r="X77" s="50">
        <f>X78</f>
        <v>0</v>
      </c>
      <c r="Y77" s="81">
        <f t="shared" si="12"/>
        <v>0</v>
      </c>
      <c r="AA77" s="137"/>
    </row>
    <row r="78" spans="1:27" s="23" customFormat="1" ht="31.5" outlineLevel="4">
      <c r="A78" s="34" t="s">
        <v>132</v>
      </c>
      <c r="B78" s="18" t="s">
        <v>9</v>
      </c>
      <c r="C78" s="18" t="s">
        <v>243</v>
      </c>
      <c r="D78" s="18" t="s">
        <v>5</v>
      </c>
      <c r="E78" s="18"/>
      <c r="F78" s="51">
        <f>F79</f>
        <v>200</v>
      </c>
      <c r="G78" s="99">
        <f aca="true" t="shared" si="13" ref="G78:V78">G79</f>
        <v>0</v>
      </c>
      <c r="H78" s="52">
        <f t="shared" si="13"/>
        <v>0</v>
      </c>
      <c r="I78" s="52">
        <f t="shared" si="13"/>
        <v>0</v>
      </c>
      <c r="J78" s="52">
        <f t="shared" si="13"/>
        <v>0</v>
      </c>
      <c r="K78" s="52">
        <f t="shared" si="13"/>
        <v>0</v>
      </c>
      <c r="L78" s="52">
        <f t="shared" si="13"/>
        <v>0</v>
      </c>
      <c r="M78" s="52">
        <f t="shared" si="13"/>
        <v>0</v>
      </c>
      <c r="N78" s="52">
        <f t="shared" si="13"/>
        <v>0</v>
      </c>
      <c r="O78" s="52">
        <f t="shared" si="13"/>
        <v>0</v>
      </c>
      <c r="P78" s="52">
        <f t="shared" si="13"/>
        <v>0</v>
      </c>
      <c r="Q78" s="52">
        <f t="shared" si="13"/>
        <v>0</v>
      </c>
      <c r="R78" s="52">
        <f t="shared" si="13"/>
        <v>0</v>
      </c>
      <c r="S78" s="52">
        <f t="shared" si="13"/>
        <v>0</v>
      </c>
      <c r="T78" s="52">
        <f t="shared" si="13"/>
        <v>0</v>
      </c>
      <c r="U78" s="52">
        <f t="shared" si="13"/>
        <v>0</v>
      </c>
      <c r="V78" s="52">
        <f t="shared" si="13"/>
        <v>0</v>
      </c>
      <c r="W78" s="97"/>
      <c r="X78" s="51">
        <f>X79</f>
        <v>0</v>
      </c>
      <c r="Y78" s="81">
        <f t="shared" si="12"/>
        <v>0</v>
      </c>
      <c r="AA78" s="137"/>
    </row>
    <row r="79" spans="1:27" s="23" customFormat="1" ht="15.75" outlineLevel="5">
      <c r="A79" s="61" t="s">
        <v>104</v>
      </c>
      <c r="B79" s="60" t="s">
        <v>9</v>
      </c>
      <c r="C79" s="60" t="s">
        <v>243</v>
      </c>
      <c r="D79" s="60" t="s">
        <v>103</v>
      </c>
      <c r="E79" s="60"/>
      <c r="F79" s="62">
        <v>200</v>
      </c>
      <c r="G79" s="13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111"/>
      <c r="X79" s="62">
        <v>0</v>
      </c>
      <c r="Y79" s="81">
        <f t="shared" si="12"/>
        <v>0</v>
      </c>
      <c r="AA79" s="137"/>
    </row>
    <row r="80" spans="1:27" s="23" customFormat="1" ht="15.75" customHeight="1" outlineLevel="3">
      <c r="A80" s="8" t="s">
        <v>32</v>
      </c>
      <c r="B80" s="9" t="s">
        <v>71</v>
      </c>
      <c r="C80" s="9" t="s">
        <v>234</v>
      </c>
      <c r="D80" s="9" t="s">
        <v>5</v>
      </c>
      <c r="E80" s="9"/>
      <c r="F80" s="74">
        <f>F81+F141</f>
        <v>72288.59622</v>
      </c>
      <c r="G80" s="70" t="e">
        <f>G81+#REF!+#REF!+#REF!+#REF!+#REF!+G115+G122+G129</f>
        <v>#REF!</v>
      </c>
      <c r="H80" s="10" t="e">
        <f>H81+#REF!+#REF!+#REF!+#REF!+#REF!+H115+H122+H129</f>
        <v>#REF!</v>
      </c>
      <c r="I80" s="10" t="e">
        <f>I81+#REF!+#REF!+#REF!+#REF!+#REF!+I115+I122+I129</f>
        <v>#REF!</v>
      </c>
      <c r="J80" s="10" t="e">
        <f>J81+#REF!+#REF!+#REF!+#REF!+#REF!+J115+J122+J129</f>
        <v>#REF!</v>
      </c>
      <c r="K80" s="10" t="e">
        <f>K81+#REF!+#REF!+#REF!+#REF!+#REF!+K115+K122+K129</f>
        <v>#REF!</v>
      </c>
      <c r="L80" s="10" t="e">
        <f>L81+#REF!+#REF!+#REF!+#REF!+#REF!+L115+L122+L129</f>
        <v>#REF!</v>
      </c>
      <c r="M80" s="10" t="e">
        <f>M81+#REF!+#REF!+#REF!+#REF!+#REF!+M115+M122+M129</f>
        <v>#REF!</v>
      </c>
      <c r="N80" s="10" t="e">
        <f>N81+#REF!+#REF!+#REF!+#REF!+#REF!+N115+N122+N129</f>
        <v>#REF!</v>
      </c>
      <c r="O80" s="10" t="e">
        <f>O81+#REF!+#REF!+#REF!+#REF!+#REF!+O115+O122+O129</f>
        <v>#REF!</v>
      </c>
      <c r="P80" s="10" t="e">
        <f>P81+#REF!+#REF!+#REF!+#REF!+#REF!+P115+P122+P129</f>
        <v>#REF!</v>
      </c>
      <c r="Q80" s="10" t="e">
        <f>Q81+#REF!+#REF!+#REF!+#REF!+#REF!+Q115+Q122+Q129</f>
        <v>#REF!</v>
      </c>
      <c r="R80" s="10" t="e">
        <f>R81+#REF!+#REF!+#REF!+#REF!+#REF!+R115+R122+R129</f>
        <v>#REF!</v>
      </c>
      <c r="S80" s="10" t="e">
        <f>S81+#REF!+#REF!+#REF!+#REF!+#REF!+S115+S122+S129</f>
        <v>#REF!</v>
      </c>
      <c r="T80" s="10" t="e">
        <f>T81+#REF!+#REF!+#REF!+#REF!+#REF!+T115+T122+T129</f>
        <v>#REF!</v>
      </c>
      <c r="U80" s="10" t="e">
        <f>U81+#REF!+#REF!+#REF!+#REF!+#REF!+U115+U122+U129</f>
        <v>#REF!</v>
      </c>
      <c r="V80" s="10" t="e">
        <f>V81+#REF!+#REF!+#REF!+#REF!+#REF!+V115+V122+V129</f>
        <v>#REF!</v>
      </c>
      <c r="X80" s="74">
        <f>X81+X141</f>
        <v>13590.747000000001</v>
      </c>
      <c r="Y80" s="81">
        <f t="shared" si="12"/>
        <v>18.800679098316568</v>
      </c>
      <c r="AA80" s="137"/>
    </row>
    <row r="81" spans="1:27" s="23" customFormat="1" ht="31.5" outlineLevel="3">
      <c r="A81" s="20" t="s">
        <v>129</v>
      </c>
      <c r="B81" s="9" t="s">
        <v>71</v>
      </c>
      <c r="C81" s="9" t="s">
        <v>235</v>
      </c>
      <c r="D81" s="9" t="s">
        <v>5</v>
      </c>
      <c r="E81" s="9"/>
      <c r="F81" s="50">
        <f>F82</f>
        <v>65560.59622</v>
      </c>
      <c r="G81" s="70">
        <f aca="true" t="shared" si="14" ref="G81:V81">G83</f>
        <v>0</v>
      </c>
      <c r="H81" s="10">
        <f t="shared" si="14"/>
        <v>0</v>
      </c>
      <c r="I81" s="10">
        <f t="shared" si="14"/>
        <v>0</v>
      </c>
      <c r="J81" s="10">
        <f t="shared" si="14"/>
        <v>0</v>
      </c>
      <c r="K81" s="10">
        <f t="shared" si="14"/>
        <v>0</v>
      </c>
      <c r="L81" s="10">
        <f t="shared" si="14"/>
        <v>0</v>
      </c>
      <c r="M81" s="10">
        <f t="shared" si="14"/>
        <v>0</v>
      </c>
      <c r="N81" s="10">
        <f t="shared" si="14"/>
        <v>0</v>
      </c>
      <c r="O81" s="10">
        <f t="shared" si="14"/>
        <v>0</v>
      </c>
      <c r="P81" s="10">
        <f t="shared" si="14"/>
        <v>0</v>
      </c>
      <c r="Q81" s="10">
        <f t="shared" si="14"/>
        <v>0</v>
      </c>
      <c r="R81" s="10">
        <f t="shared" si="14"/>
        <v>0</v>
      </c>
      <c r="S81" s="10">
        <f t="shared" si="14"/>
        <v>0</v>
      </c>
      <c r="T81" s="10">
        <f t="shared" si="14"/>
        <v>0</v>
      </c>
      <c r="U81" s="10">
        <f t="shared" si="14"/>
        <v>0</v>
      </c>
      <c r="V81" s="10">
        <f t="shared" si="14"/>
        <v>0</v>
      </c>
      <c r="X81" s="50">
        <f>X82</f>
        <v>13508.803000000002</v>
      </c>
      <c r="Y81" s="81">
        <f t="shared" si="12"/>
        <v>20.605064289941566</v>
      </c>
      <c r="AA81" s="137"/>
    </row>
    <row r="82" spans="1:27" s="23" customFormat="1" ht="31.5" outlineLevel="3">
      <c r="A82" s="20" t="s">
        <v>131</v>
      </c>
      <c r="B82" s="9" t="s">
        <v>71</v>
      </c>
      <c r="C82" s="9" t="s">
        <v>236</v>
      </c>
      <c r="D82" s="9" t="s">
        <v>5</v>
      </c>
      <c r="E82" s="9"/>
      <c r="F82" s="50">
        <f>F83+F90+F101+F97+F115+F122+F129+F112+F135</f>
        <v>65560.59622</v>
      </c>
      <c r="G82" s="7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X82" s="50">
        <f>X83+X90+X101+X97+X115+X122+X129+X112+X135</f>
        <v>13508.803000000002</v>
      </c>
      <c r="Y82" s="81">
        <f t="shared" si="12"/>
        <v>20.605064289941566</v>
      </c>
      <c r="AA82" s="137"/>
    </row>
    <row r="83" spans="1:27" s="23" customFormat="1" ht="15.75" outlineLevel="4">
      <c r="A83" s="34" t="s">
        <v>33</v>
      </c>
      <c r="B83" s="18" t="s">
        <v>71</v>
      </c>
      <c r="C83" s="18" t="s">
        <v>244</v>
      </c>
      <c r="D83" s="18" t="s">
        <v>5</v>
      </c>
      <c r="E83" s="18"/>
      <c r="F83" s="51">
        <f>F84+F88</f>
        <v>2651.06</v>
      </c>
      <c r="G83" s="69">
        <f aca="true" t="shared" si="15" ref="G83:V83">G84</f>
        <v>0</v>
      </c>
      <c r="H83" s="7">
        <f t="shared" si="15"/>
        <v>0</v>
      </c>
      <c r="I83" s="7">
        <f t="shared" si="15"/>
        <v>0</v>
      </c>
      <c r="J83" s="7">
        <f t="shared" si="15"/>
        <v>0</v>
      </c>
      <c r="K83" s="7">
        <f t="shared" si="15"/>
        <v>0</v>
      </c>
      <c r="L83" s="7">
        <f t="shared" si="15"/>
        <v>0</v>
      </c>
      <c r="M83" s="7">
        <f t="shared" si="15"/>
        <v>0</v>
      </c>
      <c r="N83" s="7">
        <f t="shared" si="15"/>
        <v>0</v>
      </c>
      <c r="O83" s="7">
        <f t="shared" si="15"/>
        <v>0</v>
      </c>
      <c r="P83" s="7">
        <f t="shared" si="15"/>
        <v>0</v>
      </c>
      <c r="Q83" s="7">
        <f t="shared" si="15"/>
        <v>0</v>
      </c>
      <c r="R83" s="7">
        <f t="shared" si="15"/>
        <v>0</v>
      </c>
      <c r="S83" s="7">
        <f t="shared" si="15"/>
        <v>0</v>
      </c>
      <c r="T83" s="7">
        <f t="shared" si="15"/>
        <v>0</v>
      </c>
      <c r="U83" s="7">
        <f t="shared" si="15"/>
        <v>0</v>
      </c>
      <c r="V83" s="7">
        <f t="shared" si="15"/>
        <v>0</v>
      </c>
      <c r="X83" s="51">
        <f>X84+X88</f>
        <v>395.191</v>
      </c>
      <c r="Y83" s="81">
        <f t="shared" si="12"/>
        <v>14.906905162463316</v>
      </c>
      <c r="AA83" s="137"/>
    </row>
    <row r="84" spans="1:27" s="23" customFormat="1" ht="31.5" outlineLevel="5">
      <c r="A84" s="5" t="s">
        <v>90</v>
      </c>
      <c r="B84" s="6" t="s">
        <v>71</v>
      </c>
      <c r="C84" s="6" t="s">
        <v>244</v>
      </c>
      <c r="D84" s="6" t="s">
        <v>89</v>
      </c>
      <c r="E84" s="6"/>
      <c r="F84" s="52">
        <f>F85+F86+F87</f>
        <v>1560.7749999999999</v>
      </c>
      <c r="G84" s="69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X84" s="52">
        <f>X85+X86+X87</f>
        <v>370.626</v>
      </c>
      <c r="Y84" s="81">
        <f t="shared" si="12"/>
        <v>23.746279893001876</v>
      </c>
      <c r="AA84" s="137"/>
    </row>
    <row r="85" spans="1:27" s="23" customFormat="1" ht="31.5" outlineLevel="5">
      <c r="A85" s="31" t="s">
        <v>227</v>
      </c>
      <c r="B85" s="32" t="s">
        <v>71</v>
      </c>
      <c r="C85" s="32" t="s">
        <v>244</v>
      </c>
      <c r="D85" s="32" t="s">
        <v>87</v>
      </c>
      <c r="E85" s="32"/>
      <c r="F85" s="53">
        <v>1201.071</v>
      </c>
      <c r="G85" s="69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53">
        <v>284.659</v>
      </c>
      <c r="Y85" s="81">
        <f t="shared" si="12"/>
        <v>23.700430698934536</v>
      </c>
      <c r="AA85" s="137"/>
    </row>
    <row r="86" spans="1:27" s="23" customFormat="1" ht="31.5" outlineLevel="5">
      <c r="A86" s="31" t="s">
        <v>232</v>
      </c>
      <c r="B86" s="32" t="s">
        <v>71</v>
      </c>
      <c r="C86" s="32" t="s">
        <v>244</v>
      </c>
      <c r="D86" s="32" t="s">
        <v>88</v>
      </c>
      <c r="E86" s="32"/>
      <c r="F86" s="53">
        <v>0</v>
      </c>
      <c r="G86" s="69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53">
        <v>0</v>
      </c>
      <c r="Y86" s="81">
        <v>0</v>
      </c>
      <c r="AA86" s="137"/>
    </row>
    <row r="87" spans="1:27" s="23" customFormat="1" ht="47.25" outlineLevel="5">
      <c r="A87" s="31" t="s">
        <v>228</v>
      </c>
      <c r="B87" s="32" t="s">
        <v>71</v>
      </c>
      <c r="C87" s="32" t="s">
        <v>244</v>
      </c>
      <c r="D87" s="32" t="s">
        <v>229</v>
      </c>
      <c r="E87" s="32"/>
      <c r="F87" s="53">
        <v>359.704</v>
      </c>
      <c r="G87" s="69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53">
        <v>85.967</v>
      </c>
      <c r="Y87" s="81">
        <f t="shared" si="12"/>
        <v>23.899372817650068</v>
      </c>
      <c r="AA87" s="137"/>
    </row>
    <row r="88" spans="1:27" s="23" customFormat="1" ht="15.75" outlineLevel="5">
      <c r="A88" s="5" t="s">
        <v>91</v>
      </c>
      <c r="B88" s="6" t="s">
        <v>71</v>
      </c>
      <c r="C88" s="6" t="s">
        <v>244</v>
      </c>
      <c r="D88" s="6" t="s">
        <v>92</v>
      </c>
      <c r="E88" s="6"/>
      <c r="F88" s="52">
        <f>F89</f>
        <v>1090.285</v>
      </c>
      <c r="G88" s="69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52">
        <f>X89</f>
        <v>24.565</v>
      </c>
      <c r="Y88" s="81">
        <f t="shared" si="12"/>
        <v>2.2530806165360433</v>
      </c>
      <c r="AA88" s="137"/>
    </row>
    <row r="89" spans="1:27" s="23" customFormat="1" ht="31.5" outlineLevel="5">
      <c r="A89" s="31" t="s">
        <v>93</v>
      </c>
      <c r="B89" s="32" t="s">
        <v>71</v>
      </c>
      <c r="C89" s="32" t="s">
        <v>244</v>
      </c>
      <c r="D89" s="32" t="s">
        <v>94</v>
      </c>
      <c r="E89" s="32"/>
      <c r="F89" s="53">
        <v>1090.285</v>
      </c>
      <c r="G89" s="69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53">
        <v>24.565</v>
      </c>
      <c r="Y89" s="81">
        <f t="shared" si="12"/>
        <v>2.2530806165360433</v>
      </c>
      <c r="AA89" s="137"/>
    </row>
    <row r="90" spans="1:27" s="23" customFormat="1" ht="47.25" outlineLevel="4">
      <c r="A90" s="35" t="s">
        <v>187</v>
      </c>
      <c r="B90" s="18" t="s">
        <v>71</v>
      </c>
      <c r="C90" s="18" t="s">
        <v>238</v>
      </c>
      <c r="D90" s="18" t="s">
        <v>5</v>
      </c>
      <c r="E90" s="18"/>
      <c r="F90" s="51">
        <f>F91+F95</f>
        <v>23063.6</v>
      </c>
      <c r="G90" s="69">
        <f aca="true" t="shared" si="16" ref="G90:V90">G91</f>
        <v>0</v>
      </c>
      <c r="H90" s="7">
        <f t="shared" si="16"/>
        <v>0</v>
      </c>
      <c r="I90" s="7">
        <f t="shared" si="16"/>
        <v>0</v>
      </c>
      <c r="J90" s="7">
        <f t="shared" si="16"/>
        <v>0</v>
      </c>
      <c r="K90" s="7">
        <f t="shared" si="16"/>
        <v>0</v>
      </c>
      <c r="L90" s="7">
        <f t="shared" si="16"/>
        <v>0</v>
      </c>
      <c r="M90" s="7">
        <f t="shared" si="16"/>
        <v>0</v>
      </c>
      <c r="N90" s="7">
        <f t="shared" si="16"/>
        <v>0</v>
      </c>
      <c r="O90" s="7">
        <f t="shared" si="16"/>
        <v>0</v>
      </c>
      <c r="P90" s="7">
        <f t="shared" si="16"/>
        <v>0</v>
      </c>
      <c r="Q90" s="7">
        <f t="shared" si="16"/>
        <v>0</v>
      </c>
      <c r="R90" s="7">
        <f t="shared" si="16"/>
        <v>0</v>
      </c>
      <c r="S90" s="7">
        <f t="shared" si="16"/>
        <v>0</v>
      </c>
      <c r="T90" s="7">
        <f t="shared" si="16"/>
        <v>0</v>
      </c>
      <c r="U90" s="7">
        <f t="shared" si="16"/>
        <v>0</v>
      </c>
      <c r="V90" s="7">
        <f t="shared" si="16"/>
        <v>0</v>
      </c>
      <c r="X90" s="51">
        <f>X91+X95</f>
        <v>4820.813</v>
      </c>
      <c r="Y90" s="81">
        <f t="shared" si="12"/>
        <v>20.902257236511215</v>
      </c>
      <c r="AA90" s="137"/>
    </row>
    <row r="91" spans="1:27" s="23" customFormat="1" ht="31.5" outlineLevel="5">
      <c r="A91" s="5" t="s">
        <v>90</v>
      </c>
      <c r="B91" s="6" t="s">
        <v>71</v>
      </c>
      <c r="C91" s="6" t="s">
        <v>238</v>
      </c>
      <c r="D91" s="6" t="s">
        <v>89</v>
      </c>
      <c r="E91" s="6"/>
      <c r="F91" s="52">
        <f>F92+F93+F94</f>
        <v>22951.3</v>
      </c>
      <c r="G91" s="69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52">
        <f>X92+X93+X94</f>
        <v>4820.813</v>
      </c>
      <c r="Y91" s="81">
        <f t="shared" si="12"/>
        <v>21.004531333737088</v>
      </c>
      <c r="AA91" s="137"/>
    </row>
    <row r="92" spans="1:27" s="23" customFormat="1" ht="31.5" outlineLevel="5">
      <c r="A92" s="31" t="s">
        <v>227</v>
      </c>
      <c r="B92" s="32" t="s">
        <v>71</v>
      </c>
      <c r="C92" s="32" t="s">
        <v>238</v>
      </c>
      <c r="D92" s="32" t="s">
        <v>87</v>
      </c>
      <c r="E92" s="32"/>
      <c r="F92" s="53">
        <v>17633.3</v>
      </c>
      <c r="G92" s="6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53">
        <v>4042.285</v>
      </c>
      <c r="Y92" s="81">
        <f t="shared" si="12"/>
        <v>22.924154866077252</v>
      </c>
      <c r="AA92" s="137"/>
    </row>
    <row r="93" spans="1:27" s="23" customFormat="1" ht="31.5" outlineLevel="5">
      <c r="A93" s="31" t="s">
        <v>232</v>
      </c>
      <c r="B93" s="32" t="s">
        <v>71</v>
      </c>
      <c r="C93" s="32" t="s">
        <v>238</v>
      </c>
      <c r="D93" s="32" t="s">
        <v>88</v>
      </c>
      <c r="E93" s="32"/>
      <c r="F93" s="53">
        <v>2</v>
      </c>
      <c r="G93" s="99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97"/>
      <c r="X93" s="53">
        <v>0</v>
      </c>
      <c r="Y93" s="81">
        <f t="shared" si="12"/>
        <v>0</v>
      </c>
      <c r="AA93" s="137"/>
    </row>
    <row r="94" spans="1:27" s="23" customFormat="1" ht="47.25" outlineLevel="5">
      <c r="A94" s="31" t="s">
        <v>228</v>
      </c>
      <c r="B94" s="32" t="s">
        <v>71</v>
      </c>
      <c r="C94" s="32" t="s">
        <v>238</v>
      </c>
      <c r="D94" s="32" t="s">
        <v>229</v>
      </c>
      <c r="E94" s="32"/>
      <c r="F94" s="53">
        <v>5316</v>
      </c>
      <c r="G94" s="99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97"/>
      <c r="X94" s="53">
        <v>778.528</v>
      </c>
      <c r="Y94" s="81">
        <f t="shared" si="12"/>
        <v>14.644996237772762</v>
      </c>
      <c r="AA94" s="137"/>
    </row>
    <row r="95" spans="1:27" s="23" customFormat="1" ht="15.75" outlineLevel="5">
      <c r="A95" s="5" t="s">
        <v>91</v>
      </c>
      <c r="B95" s="6" t="s">
        <v>71</v>
      </c>
      <c r="C95" s="6" t="s">
        <v>238</v>
      </c>
      <c r="D95" s="6" t="s">
        <v>92</v>
      </c>
      <c r="E95" s="6"/>
      <c r="F95" s="52">
        <f>F96</f>
        <v>112.3</v>
      </c>
      <c r="G95" s="99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97"/>
      <c r="X95" s="52">
        <f>X96</f>
        <v>0</v>
      </c>
      <c r="Y95" s="81">
        <f t="shared" si="12"/>
        <v>0</v>
      </c>
      <c r="AA95" s="137"/>
    </row>
    <row r="96" spans="1:27" s="23" customFormat="1" ht="31.5" outlineLevel="5">
      <c r="A96" s="31" t="s">
        <v>93</v>
      </c>
      <c r="B96" s="32" t="s">
        <v>71</v>
      </c>
      <c r="C96" s="32" t="s">
        <v>238</v>
      </c>
      <c r="D96" s="32" t="s">
        <v>94</v>
      </c>
      <c r="E96" s="32"/>
      <c r="F96" s="53">
        <v>112.3</v>
      </c>
      <c r="G96" s="99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97"/>
      <c r="X96" s="53">
        <v>0</v>
      </c>
      <c r="Y96" s="81">
        <f t="shared" si="12"/>
        <v>0</v>
      </c>
      <c r="AA96" s="137"/>
    </row>
    <row r="97" spans="1:27" s="23" customFormat="1" ht="15.75" customHeight="1" outlineLevel="4">
      <c r="A97" s="34" t="s">
        <v>133</v>
      </c>
      <c r="B97" s="18" t="s">
        <v>71</v>
      </c>
      <c r="C97" s="18" t="s">
        <v>240</v>
      </c>
      <c r="D97" s="18" t="s">
        <v>5</v>
      </c>
      <c r="E97" s="18"/>
      <c r="F97" s="51">
        <f>F98+F99+F100</f>
        <v>5.922</v>
      </c>
      <c r="G97" s="69">
        <f aca="true" t="shared" si="17" ref="G97:V97">G98</f>
        <v>0</v>
      </c>
      <c r="H97" s="7">
        <f t="shared" si="17"/>
        <v>0</v>
      </c>
      <c r="I97" s="7">
        <f t="shared" si="17"/>
        <v>0</v>
      </c>
      <c r="J97" s="7">
        <f t="shared" si="17"/>
        <v>0</v>
      </c>
      <c r="K97" s="7">
        <f t="shared" si="17"/>
        <v>0</v>
      </c>
      <c r="L97" s="7">
        <f t="shared" si="17"/>
        <v>0</v>
      </c>
      <c r="M97" s="7">
        <f t="shared" si="17"/>
        <v>0</v>
      </c>
      <c r="N97" s="7">
        <f t="shared" si="17"/>
        <v>0</v>
      </c>
      <c r="O97" s="7">
        <f t="shared" si="17"/>
        <v>0</v>
      </c>
      <c r="P97" s="7">
        <f t="shared" si="17"/>
        <v>0</v>
      </c>
      <c r="Q97" s="7">
        <f t="shared" si="17"/>
        <v>0</v>
      </c>
      <c r="R97" s="7">
        <f t="shared" si="17"/>
        <v>0</v>
      </c>
      <c r="S97" s="7">
        <f t="shared" si="17"/>
        <v>0</v>
      </c>
      <c r="T97" s="7">
        <f t="shared" si="17"/>
        <v>0</v>
      </c>
      <c r="U97" s="7">
        <f t="shared" si="17"/>
        <v>0</v>
      </c>
      <c r="V97" s="7">
        <f t="shared" si="17"/>
        <v>0</v>
      </c>
      <c r="X97" s="51">
        <f>X98+X99+X100</f>
        <v>5.922</v>
      </c>
      <c r="Y97" s="81">
        <f t="shared" si="12"/>
        <v>100</v>
      </c>
      <c r="AA97" s="137"/>
    </row>
    <row r="98" spans="1:27" s="23" customFormat="1" ht="15.75" outlineLevel="5">
      <c r="A98" s="61" t="s">
        <v>105</v>
      </c>
      <c r="B98" s="60" t="s">
        <v>71</v>
      </c>
      <c r="C98" s="60" t="s">
        <v>240</v>
      </c>
      <c r="D98" s="60" t="s">
        <v>203</v>
      </c>
      <c r="E98" s="60"/>
      <c r="F98" s="62">
        <v>5.922</v>
      </c>
      <c r="G98" s="83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4"/>
      <c r="X98" s="62">
        <v>5.922</v>
      </c>
      <c r="Y98" s="81">
        <f t="shared" si="12"/>
        <v>100</v>
      </c>
      <c r="AA98" s="137"/>
    </row>
    <row r="99" spans="1:27" s="23" customFormat="1" ht="15.75" outlineLevel="5">
      <c r="A99" s="61" t="s">
        <v>98</v>
      </c>
      <c r="B99" s="60" t="s">
        <v>71</v>
      </c>
      <c r="C99" s="60" t="s">
        <v>240</v>
      </c>
      <c r="D99" s="60" t="s">
        <v>100</v>
      </c>
      <c r="E99" s="60"/>
      <c r="F99" s="62">
        <v>0</v>
      </c>
      <c r="G99" s="83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4"/>
      <c r="X99" s="62">
        <v>0</v>
      </c>
      <c r="Y99" s="81">
        <v>0</v>
      </c>
      <c r="AA99" s="137"/>
    </row>
    <row r="100" spans="1:27" s="23" customFormat="1" ht="15.75" outlineLevel="5">
      <c r="A100" s="61" t="s">
        <v>328</v>
      </c>
      <c r="B100" s="60" t="s">
        <v>71</v>
      </c>
      <c r="C100" s="60" t="s">
        <v>240</v>
      </c>
      <c r="D100" s="60" t="s">
        <v>327</v>
      </c>
      <c r="E100" s="60"/>
      <c r="F100" s="62">
        <v>0</v>
      </c>
      <c r="G100" s="83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4"/>
      <c r="X100" s="62">
        <v>0</v>
      </c>
      <c r="Y100" s="81">
        <v>0</v>
      </c>
      <c r="AA100" s="137"/>
    </row>
    <row r="101" spans="1:27" s="23" customFormat="1" ht="31.5" outlineLevel="6">
      <c r="A101" s="34" t="s">
        <v>134</v>
      </c>
      <c r="B101" s="18" t="s">
        <v>71</v>
      </c>
      <c r="C101" s="18" t="s">
        <v>245</v>
      </c>
      <c r="D101" s="18" t="s">
        <v>5</v>
      </c>
      <c r="E101" s="18"/>
      <c r="F101" s="51">
        <f>F102+F106+F108</f>
        <v>34591.4996</v>
      </c>
      <c r="G101" s="115">
        <f aca="true" t="shared" si="18" ref="G101:V101">G102</f>
        <v>0</v>
      </c>
      <c r="H101" s="51">
        <f t="shared" si="18"/>
        <v>0</v>
      </c>
      <c r="I101" s="51">
        <f t="shared" si="18"/>
        <v>0</v>
      </c>
      <c r="J101" s="51">
        <f t="shared" si="18"/>
        <v>0</v>
      </c>
      <c r="K101" s="51">
        <f t="shared" si="18"/>
        <v>0</v>
      </c>
      <c r="L101" s="51">
        <f t="shared" si="18"/>
        <v>0</v>
      </c>
      <c r="M101" s="51">
        <f t="shared" si="18"/>
        <v>0</v>
      </c>
      <c r="N101" s="51">
        <f t="shared" si="18"/>
        <v>0</v>
      </c>
      <c r="O101" s="51">
        <f t="shared" si="18"/>
        <v>0</v>
      </c>
      <c r="P101" s="51">
        <f t="shared" si="18"/>
        <v>0</v>
      </c>
      <c r="Q101" s="51">
        <f t="shared" si="18"/>
        <v>0</v>
      </c>
      <c r="R101" s="51">
        <f t="shared" si="18"/>
        <v>0</v>
      </c>
      <c r="S101" s="51">
        <f t="shared" si="18"/>
        <v>0</v>
      </c>
      <c r="T101" s="51">
        <f t="shared" si="18"/>
        <v>0</v>
      </c>
      <c r="U101" s="51">
        <f t="shared" si="18"/>
        <v>0</v>
      </c>
      <c r="V101" s="51">
        <f t="shared" si="18"/>
        <v>0</v>
      </c>
      <c r="W101" s="97"/>
      <c r="X101" s="51">
        <f>X102+X106+X108</f>
        <v>7393.934</v>
      </c>
      <c r="Y101" s="81">
        <f t="shared" si="12"/>
        <v>21.375002776693727</v>
      </c>
      <c r="AA101" s="137"/>
    </row>
    <row r="102" spans="1:27" s="23" customFormat="1" ht="15.75" outlineLevel="6">
      <c r="A102" s="5" t="s">
        <v>106</v>
      </c>
      <c r="B102" s="6" t="s">
        <v>71</v>
      </c>
      <c r="C102" s="6" t="s">
        <v>245</v>
      </c>
      <c r="D102" s="6" t="s">
        <v>107</v>
      </c>
      <c r="E102" s="6"/>
      <c r="F102" s="52">
        <f>F103+F104+F105</f>
        <v>20247</v>
      </c>
      <c r="G102" s="115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97"/>
      <c r="X102" s="52">
        <f>X103+X104+X105</f>
        <v>4021.82</v>
      </c>
      <c r="Y102" s="81">
        <f t="shared" si="12"/>
        <v>19.863782288734132</v>
      </c>
      <c r="AA102" s="137"/>
    </row>
    <row r="103" spans="1:27" s="23" customFormat="1" ht="15.75" outlineLevel="6">
      <c r="A103" s="31" t="s">
        <v>226</v>
      </c>
      <c r="B103" s="32" t="s">
        <v>71</v>
      </c>
      <c r="C103" s="32" t="s">
        <v>245</v>
      </c>
      <c r="D103" s="32" t="s">
        <v>108</v>
      </c>
      <c r="E103" s="32"/>
      <c r="F103" s="53">
        <v>15550</v>
      </c>
      <c r="G103" s="115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97"/>
      <c r="X103" s="53">
        <v>3351.534</v>
      </c>
      <c r="Y103" s="81">
        <f t="shared" si="12"/>
        <v>21.553273311897104</v>
      </c>
      <c r="AA103" s="137"/>
    </row>
    <row r="104" spans="1:27" s="23" customFormat="1" ht="31.5" outlineLevel="6">
      <c r="A104" s="31" t="s">
        <v>233</v>
      </c>
      <c r="B104" s="32" t="s">
        <v>71</v>
      </c>
      <c r="C104" s="32" t="s">
        <v>245</v>
      </c>
      <c r="D104" s="32" t="s">
        <v>109</v>
      </c>
      <c r="E104" s="32"/>
      <c r="F104" s="53">
        <v>10</v>
      </c>
      <c r="G104" s="115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97"/>
      <c r="X104" s="53">
        <v>0</v>
      </c>
      <c r="Y104" s="81">
        <f t="shared" si="12"/>
        <v>0</v>
      </c>
      <c r="AA104" s="137"/>
    </row>
    <row r="105" spans="1:27" s="23" customFormat="1" ht="47.25" outlineLevel="6">
      <c r="A105" s="31" t="s">
        <v>230</v>
      </c>
      <c r="B105" s="32" t="s">
        <v>71</v>
      </c>
      <c r="C105" s="32" t="s">
        <v>245</v>
      </c>
      <c r="D105" s="32" t="s">
        <v>231</v>
      </c>
      <c r="E105" s="32"/>
      <c r="F105" s="53">
        <v>4687</v>
      </c>
      <c r="G105" s="115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97"/>
      <c r="X105" s="53">
        <v>670.286</v>
      </c>
      <c r="Y105" s="81">
        <f t="shared" si="12"/>
        <v>14.300960102410922</v>
      </c>
      <c r="AA105" s="137"/>
    </row>
    <row r="106" spans="1:27" s="23" customFormat="1" ht="23.25" customHeight="1" outlineLevel="6">
      <c r="A106" s="5" t="s">
        <v>91</v>
      </c>
      <c r="B106" s="6" t="s">
        <v>71</v>
      </c>
      <c r="C106" s="6" t="s">
        <v>245</v>
      </c>
      <c r="D106" s="6" t="s">
        <v>92</v>
      </c>
      <c r="E106" s="6"/>
      <c r="F106" s="52">
        <f>F107</f>
        <v>14059.6996</v>
      </c>
      <c r="G106" s="115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97"/>
      <c r="X106" s="52">
        <f>X107</f>
        <v>3371.956</v>
      </c>
      <c r="Y106" s="81">
        <f t="shared" si="12"/>
        <v>23.98312976758053</v>
      </c>
      <c r="AA106" s="137"/>
    </row>
    <row r="107" spans="1:27" s="23" customFormat="1" ht="31.5" outlineLevel="6">
      <c r="A107" s="31" t="s">
        <v>93</v>
      </c>
      <c r="B107" s="32" t="s">
        <v>71</v>
      </c>
      <c r="C107" s="32" t="s">
        <v>245</v>
      </c>
      <c r="D107" s="32" t="s">
        <v>94</v>
      </c>
      <c r="E107" s="32"/>
      <c r="F107" s="53">
        <v>14059.6996</v>
      </c>
      <c r="G107" s="115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97"/>
      <c r="X107" s="53">
        <v>3371.956</v>
      </c>
      <c r="Y107" s="81">
        <f t="shared" si="12"/>
        <v>23.98312976758053</v>
      </c>
      <c r="AA107" s="137"/>
    </row>
    <row r="108" spans="1:27" s="23" customFormat="1" ht="15.75" outlineLevel="6">
      <c r="A108" s="5" t="s">
        <v>95</v>
      </c>
      <c r="B108" s="6" t="s">
        <v>71</v>
      </c>
      <c r="C108" s="6" t="s">
        <v>245</v>
      </c>
      <c r="D108" s="6" t="s">
        <v>96</v>
      </c>
      <c r="E108" s="6"/>
      <c r="F108" s="52">
        <f>F109+F110+F111</f>
        <v>284.8</v>
      </c>
      <c r="G108" s="115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97"/>
      <c r="X108" s="52">
        <f>X109+X110+X111</f>
        <v>0.158</v>
      </c>
      <c r="Y108" s="81">
        <f t="shared" si="12"/>
        <v>0.05547752808988764</v>
      </c>
      <c r="AA108" s="137"/>
    </row>
    <row r="109" spans="1:27" s="23" customFormat="1" ht="22.5" customHeight="1" outlineLevel="6">
      <c r="A109" s="31" t="s">
        <v>97</v>
      </c>
      <c r="B109" s="32" t="s">
        <v>71</v>
      </c>
      <c r="C109" s="32" t="s">
        <v>245</v>
      </c>
      <c r="D109" s="32" t="s">
        <v>99</v>
      </c>
      <c r="E109" s="32"/>
      <c r="F109" s="53">
        <v>252</v>
      </c>
      <c r="G109" s="115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97"/>
      <c r="X109" s="53">
        <v>0</v>
      </c>
      <c r="Y109" s="81">
        <f t="shared" si="12"/>
        <v>0</v>
      </c>
      <c r="AA109" s="137"/>
    </row>
    <row r="110" spans="1:27" s="23" customFormat="1" ht="15.75" outlineLevel="6">
      <c r="A110" s="31" t="s">
        <v>98</v>
      </c>
      <c r="B110" s="32" t="s">
        <v>71</v>
      </c>
      <c r="C110" s="32" t="s">
        <v>245</v>
      </c>
      <c r="D110" s="32" t="s">
        <v>100</v>
      </c>
      <c r="E110" s="32"/>
      <c r="F110" s="53">
        <v>22.8</v>
      </c>
      <c r="G110" s="115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97"/>
      <c r="X110" s="53">
        <v>0</v>
      </c>
      <c r="Y110" s="81">
        <f t="shared" si="12"/>
        <v>0</v>
      </c>
      <c r="AA110" s="137"/>
    </row>
    <row r="111" spans="1:27" s="23" customFormat="1" ht="15.75" outlineLevel="6">
      <c r="A111" s="31" t="s">
        <v>328</v>
      </c>
      <c r="B111" s="32" t="s">
        <v>71</v>
      </c>
      <c r="C111" s="32" t="s">
        <v>245</v>
      </c>
      <c r="D111" s="32" t="s">
        <v>327</v>
      </c>
      <c r="E111" s="32"/>
      <c r="F111" s="53">
        <v>10</v>
      </c>
      <c r="G111" s="115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97"/>
      <c r="X111" s="53">
        <v>0.158</v>
      </c>
      <c r="Y111" s="81">
        <f t="shared" si="12"/>
        <v>1.58</v>
      </c>
      <c r="AA111" s="137"/>
    </row>
    <row r="112" spans="1:27" s="23" customFormat="1" ht="31.5" outlineLevel="6">
      <c r="A112" s="34" t="s">
        <v>150</v>
      </c>
      <c r="B112" s="18" t="s">
        <v>71</v>
      </c>
      <c r="C112" s="18" t="s">
        <v>409</v>
      </c>
      <c r="D112" s="18" t="s">
        <v>5</v>
      </c>
      <c r="E112" s="18"/>
      <c r="F112" s="51">
        <f>F113</f>
        <v>2000</v>
      </c>
      <c r="G112" s="2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X112" s="51">
        <f>X113</f>
        <v>385.432</v>
      </c>
      <c r="Y112" s="81">
        <f t="shared" si="12"/>
        <v>19.2716</v>
      </c>
      <c r="AA112" s="137"/>
    </row>
    <row r="113" spans="1:27" s="23" customFormat="1" ht="15.75" outlineLevel="6">
      <c r="A113" s="5" t="s">
        <v>114</v>
      </c>
      <c r="B113" s="6" t="s">
        <v>71</v>
      </c>
      <c r="C113" s="6" t="s">
        <v>409</v>
      </c>
      <c r="D113" s="6" t="s">
        <v>115</v>
      </c>
      <c r="E113" s="6"/>
      <c r="F113" s="52">
        <f>F114</f>
        <v>2000</v>
      </c>
      <c r="G113" s="115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97"/>
      <c r="X113" s="52">
        <f>X114</f>
        <v>385.432</v>
      </c>
      <c r="Y113" s="81">
        <f t="shared" si="12"/>
        <v>19.2716</v>
      </c>
      <c r="AA113" s="137"/>
    </row>
    <row r="114" spans="1:27" s="23" customFormat="1" ht="47.25" outlineLevel="6">
      <c r="A114" s="36" t="s">
        <v>189</v>
      </c>
      <c r="B114" s="32" t="s">
        <v>71</v>
      </c>
      <c r="C114" s="32" t="s">
        <v>409</v>
      </c>
      <c r="D114" s="32" t="s">
        <v>83</v>
      </c>
      <c r="E114" s="32"/>
      <c r="F114" s="53">
        <v>2000</v>
      </c>
      <c r="G114" s="115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97"/>
      <c r="X114" s="53">
        <v>385.432</v>
      </c>
      <c r="Y114" s="81">
        <f t="shared" si="12"/>
        <v>19.2716</v>
      </c>
      <c r="AA114" s="137"/>
    </row>
    <row r="115" spans="1:27" s="23" customFormat="1" ht="31.5" outlineLevel="6">
      <c r="A115" s="40" t="s">
        <v>135</v>
      </c>
      <c r="B115" s="18" t="s">
        <v>71</v>
      </c>
      <c r="C115" s="18" t="s">
        <v>246</v>
      </c>
      <c r="D115" s="18" t="s">
        <v>5</v>
      </c>
      <c r="E115" s="18"/>
      <c r="F115" s="51">
        <f>F116+F120</f>
        <v>1137.906</v>
      </c>
      <c r="G115" s="68">
        <f aca="true" t="shared" si="19" ref="G115:V115">G116</f>
        <v>0</v>
      </c>
      <c r="H115" s="12">
        <f t="shared" si="19"/>
        <v>0</v>
      </c>
      <c r="I115" s="12">
        <f t="shared" si="19"/>
        <v>0</v>
      </c>
      <c r="J115" s="12">
        <f t="shared" si="19"/>
        <v>0</v>
      </c>
      <c r="K115" s="12">
        <f t="shared" si="19"/>
        <v>0</v>
      </c>
      <c r="L115" s="12">
        <f t="shared" si="19"/>
        <v>0</v>
      </c>
      <c r="M115" s="12">
        <f t="shared" si="19"/>
        <v>0</v>
      </c>
      <c r="N115" s="12">
        <f t="shared" si="19"/>
        <v>0</v>
      </c>
      <c r="O115" s="12">
        <f t="shared" si="19"/>
        <v>0</v>
      </c>
      <c r="P115" s="12">
        <f t="shared" si="19"/>
        <v>0</v>
      </c>
      <c r="Q115" s="12">
        <f t="shared" si="19"/>
        <v>0</v>
      </c>
      <c r="R115" s="12">
        <f t="shared" si="19"/>
        <v>0</v>
      </c>
      <c r="S115" s="12">
        <f t="shared" si="19"/>
        <v>0</v>
      </c>
      <c r="T115" s="12">
        <f t="shared" si="19"/>
        <v>0</v>
      </c>
      <c r="U115" s="12">
        <f t="shared" si="19"/>
        <v>0</v>
      </c>
      <c r="V115" s="12">
        <f t="shared" si="19"/>
        <v>0</v>
      </c>
      <c r="X115" s="51">
        <f>X116+X120</f>
        <v>192.23</v>
      </c>
      <c r="Y115" s="81">
        <f t="shared" si="12"/>
        <v>16.893311046782422</v>
      </c>
      <c r="AA115" s="137"/>
    </row>
    <row r="116" spans="1:27" s="23" customFormat="1" ht="31.5" outlineLevel="6">
      <c r="A116" s="5" t="s">
        <v>90</v>
      </c>
      <c r="B116" s="6" t="s">
        <v>71</v>
      </c>
      <c r="C116" s="6" t="s">
        <v>246</v>
      </c>
      <c r="D116" s="6" t="s">
        <v>89</v>
      </c>
      <c r="E116" s="6"/>
      <c r="F116" s="52">
        <f>F117+F118+F119</f>
        <v>1071.828</v>
      </c>
      <c r="G116" s="115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97"/>
      <c r="X116" s="52">
        <f>X117+X118+X119</f>
        <v>188.861</v>
      </c>
      <c r="Y116" s="81">
        <f t="shared" si="12"/>
        <v>17.620457760013732</v>
      </c>
      <c r="AA116" s="137"/>
    </row>
    <row r="117" spans="1:27" s="23" customFormat="1" ht="31.5" outlineLevel="6">
      <c r="A117" s="31" t="s">
        <v>227</v>
      </c>
      <c r="B117" s="32" t="s">
        <v>71</v>
      </c>
      <c r="C117" s="32" t="s">
        <v>246</v>
      </c>
      <c r="D117" s="32" t="s">
        <v>87</v>
      </c>
      <c r="E117" s="32"/>
      <c r="F117" s="53">
        <v>825.072</v>
      </c>
      <c r="G117" s="2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X117" s="53">
        <v>145.648</v>
      </c>
      <c r="Y117" s="81">
        <f t="shared" si="12"/>
        <v>17.652762425582253</v>
      </c>
      <c r="AA117" s="137"/>
    </row>
    <row r="118" spans="1:27" s="23" customFormat="1" ht="31.5" outlineLevel="6">
      <c r="A118" s="31" t="s">
        <v>232</v>
      </c>
      <c r="B118" s="32" t="s">
        <v>71</v>
      </c>
      <c r="C118" s="32" t="s">
        <v>246</v>
      </c>
      <c r="D118" s="32" t="s">
        <v>88</v>
      </c>
      <c r="E118" s="32"/>
      <c r="F118" s="53">
        <v>0</v>
      </c>
      <c r="G118" s="2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X118" s="53">
        <v>0</v>
      </c>
      <c r="Y118" s="81">
        <v>0</v>
      </c>
      <c r="AA118" s="137"/>
    </row>
    <row r="119" spans="1:27" s="23" customFormat="1" ht="47.25" outlineLevel="6">
      <c r="A119" s="31" t="s">
        <v>228</v>
      </c>
      <c r="B119" s="32" t="s">
        <v>71</v>
      </c>
      <c r="C119" s="32" t="s">
        <v>246</v>
      </c>
      <c r="D119" s="32" t="s">
        <v>229</v>
      </c>
      <c r="E119" s="32"/>
      <c r="F119" s="53">
        <v>246.756</v>
      </c>
      <c r="G119" s="2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X119" s="53">
        <v>43.213</v>
      </c>
      <c r="Y119" s="81">
        <f t="shared" si="12"/>
        <v>17.512441440127088</v>
      </c>
      <c r="AA119" s="137"/>
    </row>
    <row r="120" spans="1:27" s="23" customFormat="1" ht="15.75" outlineLevel="6">
      <c r="A120" s="5" t="s">
        <v>91</v>
      </c>
      <c r="B120" s="6" t="s">
        <v>71</v>
      </c>
      <c r="C120" s="6" t="s">
        <v>246</v>
      </c>
      <c r="D120" s="6" t="s">
        <v>92</v>
      </c>
      <c r="E120" s="6"/>
      <c r="F120" s="52">
        <f>F121</f>
        <v>66.078</v>
      </c>
      <c r="G120" s="115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97"/>
      <c r="X120" s="52">
        <f>X121</f>
        <v>3.369</v>
      </c>
      <c r="Y120" s="81">
        <f t="shared" si="12"/>
        <v>5.098519930990648</v>
      </c>
      <c r="AA120" s="137"/>
    </row>
    <row r="121" spans="1:27" s="23" customFormat="1" ht="31.5" outlineLevel="6">
      <c r="A121" s="31" t="s">
        <v>93</v>
      </c>
      <c r="B121" s="32" t="s">
        <v>71</v>
      </c>
      <c r="C121" s="32" t="s">
        <v>246</v>
      </c>
      <c r="D121" s="32" t="s">
        <v>94</v>
      </c>
      <c r="E121" s="32"/>
      <c r="F121" s="53">
        <v>66.078</v>
      </c>
      <c r="G121" s="2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X121" s="53">
        <v>3.369</v>
      </c>
      <c r="Y121" s="81">
        <f t="shared" si="12"/>
        <v>5.098519930990648</v>
      </c>
      <c r="AA121" s="137"/>
    </row>
    <row r="122" spans="1:27" s="23" customFormat="1" ht="31.5" outlineLevel="6">
      <c r="A122" s="40" t="s">
        <v>136</v>
      </c>
      <c r="B122" s="18" t="s">
        <v>71</v>
      </c>
      <c r="C122" s="18" t="s">
        <v>247</v>
      </c>
      <c r="D122" s="18" t="s">
        <v>5</v>
      </c>
      <c r="E122" s="18"/>
      <c r="F122" s="51">
        <f>F123+F127</f>
        <v>747.1569999999999</v>
      </c>
      <c r="G122" s="68">
        <f aca="true" t="shared" si="20" ref="G122:V122">G123</f>
        <v>0</v>
      </c>
      <c r="H122" s="12">
        <f t="shared" si="20"/>
        <v>0</v>
      </c>
      <c r="I122" s="12">
        <f t="shared" si="20"/>
        <v>0</v>
      </c>
      <c r="J122" s="12">
        <f t="shared" si="20"/>
        <v>0</v>
      </c>
      <c r="K122" s="12">
        <f t="shared" si="20"/>
        <v>0</v>
      </c>
      <c r="L122" s="12">
        <f t="shared" si="20"/>
        <v>0</v>
      </c>
      <c r="M122" s="12">
        <f t="shared" si="20"/>
        <v>0</v>
      </c>
      <c r="N122" s="12">
        <f t="shared" si="20"/>
        <v>0</v>
      </c>
      <c r="O122" s="12">
        <f t="shared" si="20"/>
        <v>0</v>
      </c>
      <c r="P122" s="12">
        <f t="shared" si="20"/>
        <v>0</v>
      </c>
      <c r="Q122" s="12">
        <f t="shared" si="20"/>
        <v>0</v>
      </c>
      <c r="R122" s="12">
        <f t="shared" si="20"/>
        <v>0</v>
      </c>
      <c r="S122" s="12">
        <f t="shared" si="20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X122" s="51">
        <f>X123+X127</f>
        <v>170.652</v>
      </c>
      <c r="Y122" s="81">
        <f t="shared" si="12"/>
        <v>22.840179507118314</v>
      </c>
      <c r="AA122" s="137"/>
    </row>
    <row r="123" spans="1:27" s="23" customFormat="1" ht="31.5" outlineLevel="6">
      <c r="A123" s="5" t="s">
        <v>90</v>
      </c>
      <c r="B123" s="6" t="s">
        <v>71</v>
      </c>
      <c r="C123" s="6" t="s">
        <v>247</v>
      </c>
      <c r="D123" s="6" t="s">
        <v>89</v>
      </c>
      <c r="E123" s="6"/>
      <c r="F123" s="52">
        <f>F124+F125+F126</f>
        <v>570.314</v>
      </c>
      <c r="G123" s="2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52">
        <f>X124+X125+X126</f>
        <v>121.46799999999999</v>
      </c>
      <c r="Y123" s="81">
        <f t="shared" si="12"/>
        <v>21.29844261231532</v>
      </c>
      <c r="AA123" s="137"/>
    </row>
    <row r="124" spans="1:27" s="23" customFormat="1" ht="31.5" outlineLevel="6">
      <c r="A124" s="31" t="s">
        <v>227</v>
      </c>
      <c r="B124" s="32" t="s">
        <v>71</v>
      </c>
      <c r="C124" s="32" t="s">
        <v>247</v>
      </c>
      <c r="D124" s="32" t="s">
        <v>87</v>
      </c>
      <c r="E124" s="32"/>
      <c r="F124" s="53">
        <v>438.957</v>
      </c>
      <c r="G124" s="2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X124" s="53">
        <v>95.297</v>
      </c>
      <c r="Y124" s="81">
        <f t="shared" si="12"/>
        <v>21.70987135414175</v>
      </c>
      <c r="AA124" s="137"/>
    </row>
    <row r="125" spans="1:27" s="23" customFormat="1" ht="31.5" outlineLevel="6">
      <c r="A125" s="31" t="s">
        <v>232</v>
      </c>
      <c r="B125" s="32" t="s">
        <v>71</v>
      </c>
      <c r="C125" s="32" t="s">
        <v>247</v>
      </c>
      <c r="D125" s="32" t="s">
        <v>88</v>
      </c>
      <c r="E125" s="32"/>
      <c r="F125" s="53">
        <v>0</v>
      </c>
      <c r="G125" s="2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X125" s="53">
        <v>0</v>
      </c>
      <c r="Y125" s="81">
        <v>0</v>
      </c>
      <c r="AA125" s="137"/>
    </row>
    <row r="126" spans="1:27" s="23" customFormat="1" ht="47.25" outlineLevel="6">
      <c r="A126" s="31" t="s">
        <v>228</v>
      </c>
      <c r="B126" s="32" t="s">
        <v>71</v>
      </c>
      <c r="C126" s="32" t="s">
        <v>247</v>
      </c>
      <c r="D126" s="32" t="s">
        <v>229</v>
      </c>
      <c r="E126" s="32"/>
      <c r="F126" s="53">
        <v>131.357</v>
      </c>
      <c r="G126" s="2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53">
        <v>26.171</v>
      </c>
      <c r="Y126" s="81">
        <f t="shared" si="12"/>
        <v>19.923567072938635</v>
      </c>
      <c r="AA126" s="137"/>
    </row>
    <row r="127" spans="1:27" s="23" customFormat="1" ht="15.75" outlineLevel="6">
      <c r="A127" s="5" t="s">
        <v>91</v>
      </c>
      <c r="B127" s="6" t="s">
        <v>71</v>
      </c>
      <c r="C127" s="6" t="s">
        <v>247</v>
      </c>
      <c r="D127" s="6" t="s">
        <v>92</v>
      </c>
      <c r="E127" s="6"/>
      <c r="F127" s="52">
        <f>F128</f>
        <v>176.843</v>
      </c>
      <c r="G127" s="2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X127" s="52">
        <f>X128</f>
        <v>49.184</v>
      </c>
      <c r="Y127" s="81">
        <f t="shared" si="12"/>
        <v>27.812240235689284</v>
      </c>
      <c r="AA127" s="137"/>
    </row>
    <row r="128" spans="1:27" s="23" customFormat="1" ht="31.5" outlineLevel="6">
      <c r="A128" s="31" t="s">
        <v>93</v>
      </c>
      <c r="B128" s="32" t="s">
        <v>71</v>
      </c>
      <c r="C128" s="32" t="s">
        <v>247</v>
      </c>
      <c r="D128" s="32" t="s">
        <v>94</v>
      </c>
      <c r="E128" s="32"/>
      <c r="F128" s="53">
        <v>176.843</v>
      </c>
      <c r="G128" s="2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X128" s="53">
        <v>49.184</v>
      </c>
      <c r="Y128" s="81">
        <f t="shared" si="12"/>
        <v>27.812240235689284</v>
      </c>
      <c r="AA128" s="137"/>
    </row>
    <row r="129" spans="1:27" s="23" customFormat="1" ht="31.5" outlineLevel="6">
      <c r="A129" s="40" t="s">
        <v>137</v>
      </c>
      <c r="B129" s="18" t="s">
        <v>71</v>
      </c>
      <c r="C129" s="18" t="s">
        <v>248</v>
      </c>
      <c r="D129" s="18" t="s">
        <v>5</v>
      </c>
      <c r="E129" s="18"/>
      <c r="F129" s="51">
        <f>F130+F133</f>
        <v>739.0169999999999</v>
      </c>
      <c r="G129" s="68">
        <f aca="true" t="shared" si="21" ref="G129:V129">G130</f>
        <v>0</v>
      </c>
      <c r="H129" s="12">
        <f t="shared" si="21"/>
        <v>0</v>
      </c>
      <c r="I129" s="12">
        <f t="shared" si="21"/>
        <v>0</v>
      </c>
      <c r="J129" s="12">
        <f t="shared" si="21"/>
        <v>0</v>
      </c>
      <c r="K129" s="12">
        <f t="shared" si="21"/>
        <v>0</v>
      </c>
      <c r="L129" s="12">
        <f t="shared" si="21"/>
        <v>0</v>
      </c>
      <c r="M129" s="12">
        <f t="shared" si="21"/>
        <v>0</v>
      </c>
      <c r="N129" s="12">
        <f t="shared" si="21"/>
        <v>0</v>
      </c>
      <c r="O129" s="12">
        <f t="shared" si="21"/>
        <v>0</v>
      </c>
      <c r="P129" s="12">
        <f t="shared" si="21"/>
        <v>0</v>
      </c>
      <c r="Q129" s="12">
        <f t="shared" si="21"/>
        <v>0</v>
      </c>
      <c r="R129" s="12">
        <f t="shared" si="21"/>
        <v>0</v>
      </c>
      <c r="S129" s="12">
        <f t="shared" si="21"/>
        <v>0</v>
      </c>
      <c r="T129" s="12">
        <f t="shared" si="21"/>
        <v>0</v>
      </c>
      <c r="U129" s="12">
        <f t="shared" si="21"/>
        <v>0</v>
      </c>
      <c r="V129" s="12">
        <f t="shared" si="21"/>
        <v>0</v>
      </c>
      <c r="X129" s="51">
        <f>X130+X133</f>
        <v>144.62900000000002</v>
      </c>
      <c r="Y129" s="81">
        <f t="shared" si="12"/>
        <v>19.570456430636916</v>
      </c>
      <c r="AA129" s="137"/>
    </row>
    <row r="130" spans="1:27" s="23" customFormat="1" ht="31.5" outlineLevel="6">
      <c r="A130" s="5" t="s">
        <v>90</v>
      </c>
      <c r="B130" s="6" t="s">
        <v>71</v>
      </c>
      <c r="C130" s="6" t="s">
        <v>248</v>
      </c>
      <c r="D130" s="6" t="s">
        <v>89</v>
      </c>
      <c r="E130" s="6"/>
      <c r="F130" s="52">
        <f>F131+F132</f>
        <v>723.002</v>
      </c>
      <c r="G130" s="2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X130" s="52">
        <f>X131+X132</f>
        <v>141.627</v>
      </c>
      <c r="Y130" s="81">
        <f t="shared" si="12"/>
        <v>19.588742493105137</v>
      </c>
      <c r="AA130" s="137"/>
    </row>
    <row r="131" spans="1:27" s="23" customFormat="1" ht="31.5" outlineLevel="6">
      <c r="A131" s="31" t="s">
        <v>227</v>
      </c>
      <c r="B131" s="32" t="s">
        <v>71</v>
      </c>
      <c r="C131" s="32" t="s">
        <v>248</v>
      </c>
      <c r="D131" s="32" t="s">
        <v>87</v>
      </c>
      <c r="E131" s="32"/>
      <c r="F131" s="53">
        <v>560</v>
      </c>
      <c r="G131" s="7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X131" s="53">
        <v>109.809</v>
      </c>
      <c r="Y131" s="81">
        <f t="shared" si="12"/>
        <v>19.60875</v>
      </c>
      <c r="AA131" s="137"/>
    </row>
    <row r="132" spans="1:27" s="23" customFormat="1" ht="47.25" outlineLevel="6">
      <c r="A132" s="31" t="s">
        <v>228</v>
      </c>
      <c r="B132" s="32" t="s">
        <v>71</v>
      </c>
      <c r="C132" s="32" t="s">
        <v>248</v>
      </c>
      <c r="D132" s="32" t="s">
        <v>229</v>
      </c>
      <c r="E132" s="32"/>
      <c r="F132" s="53">
        <v>163.002</v>
      </c>
      <c r="G132" s="7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X132" s="53">
        <v>31.818</v>
      </c>
      <c r="Y132" s="81">
        <f t="shared" si="12"/>
        <v>19.520005889498286</v>
      </c>
      <c r="AA132" s="137"/>
    </row>
    <row r="133" spans="1:27" s="23" customFormat="1" ht="15.75" outlineLevel="6">
      <c r="A133" s="5" t="s">
        <v>91</v>
      </c>
      <c r="B133" s="6" t="s">
        <v>71</v>
      </c>
      <c r="C133" s="6" t="s">
        <v>248</v>
      </c>
      <c r="D133" s="6" t="s">
        <v>92</v>
      </c>
      <c r="E133" s="6"/>
      <c r="F133" s="52">
        <f>F134</f>
        <v>16.015</v>
      </c>
      <c r="G133" s="7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X133" s="52">
        <f>X134</f>
        <v>3.002</v>
      </c>
      <c r="Y133" s="81">
        <f t="shared" si="12"/>
        <v>18.74492663128317</v>
      </c>
      <c r="AA133" s="137"/>
    </row>
    <row r="134" spans="1:27" s="23" customFormat="1" ht="31.5" outlineLevel="6">
      <c r="A134" s="31" t="s">
        <v>93</v>
      </c>
      <c r="B134" s="32" t="s">
        <v>71</v>
      </c>
      <c r="C134" s="32" t="s">
        <v>248</v>
      </c>
      <c r="D134" s="32" t="s">
        <v>94</v>
      </c>
      <c r="E134" s="32"/>
      <c r="F134" s="53">
        <v>16.015</v>
      </c>
      <c r="G134" s="7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X134" s="53">
        <v>3.002</v>
      </c>
      <c r="Y134" s="81">
        <f t="shared" si="12"/>
        <v>18.74492663128317</v>
      </c>
      <c r="AA134" s="137"/>
    </row>
    <row r="135" spans="1:27" s="23" customFormat="1" ht="65.25" customHeight="1" outlineLevel="6">
      <c r="A135" s="40" t="s">
        <v>429</v>
      </c>
      <c r="B135" s="18" t="s">
        <v>71</v>
      </c>
      <c r="C135" s="18" t="s">
        <v>417</v>
      </c>
      <c r="D135" s="18" t="s">
        <v>5</v>
      </c>
      <c r="E135" s="18"/>
      <c r="F135" s="51">
        <f>F136+F139</f>
        <v>624.4346200000001</v>
      </c>
      <c r="G135" s="7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X135" s="51">
        <f>X136+X139</f>
        <v>0</v>
      </c>
      <c r="Y135" s="81">
        <f t="shared" si="12"/>
        <v>0</v>
      </c>
      <c r="AA135" s="137"/>
    </row>
    <row r="136" spans="1:27" s="23" customFormat="1" ht="31.5" outlineLevel="6">
      <c r="A136" s="5" t="s">
        <v>90</v>
      </c>
      <c r="B136" s="6" t="s">
        <v>71</v>
      </c>
      <c r="C136" s="6" t="s">
        <v>417</v>
      </c>
      <c r="D136" s="6" t="s">
        <v>89</v>
      </c>
      <c r="E136" s="6"/>
      <c r="F136" s="52">
        <f>F137+F138</f>
        <v>624.28276</v>
      </c>
      <c r="G136" s="7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X136" s="52">
        <f>X137+X138</f>
        <v>0</v>
      </c>
      <c r="Y136" s="81">
        <f t="shared" si="12"/>
        <v>0</v>
      </c>
      <c r="AA136" s="137"/>
    </row>
    <row r="137" spans="1:27" s="23" customFormat="1" ht="31.5" outlineLevel="6">
      <c r="A137" s="31" t="s">
        <v>227</v>
      </c>
      <c r="B137" s="32" t="s">
        <v>71</v>
      </c>
      <c r="C137" s="32" t="s">
        <v>417</v>
      </c>
      <c r="D137" s="32" t="s">
        <v>87</v>
      </c>
      <c r="E137" s="32"/>
      <c r="F137" s="53">
        <v>479.47976</v>
      </c>
      <c r="G137" s="7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X137" s="53">
        <v>0</v>
      </c>
      <c r="Y137" s="81">
        <f t="shared" si="12"/>
        <v>0</v>
      </c>
      <c r="AA137" s="137"/>
    </row>
    <row r="138" spans="1:27" s="23" customFormat="1" ht="47.25" outlineLevel="6">
      <c r="A138" s="31" t="s">
        <v>228</v>
      </c>
      <c r="B138" s="32" t="s">
        <v>71</v>
      </c>
      <c r="C138" s="32" t="s">
        <v>417</v>
      </c>
      <c r="D138" s="32" t="s">
        <v>229</v>
      </c>
      <c r="E138" s="32"/>
      <c r="F138" s="53">
        <v>144.803</v>
      </c>
      <c r="G138" s="7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X138" s="53">
        <v>0</v>
      </c>
      <c r="Y138" s="81">
        <f aca="true" t="shared" si="22" ref="Y138:Y201">X138/F138*100</f>
        <v>0</v>
      </c>
      <c r="AA138" s="137"/>
    </row>
    <row r="139" spans="1:27" s="23" customFormat="1" ht="15.75" outlineLevel="6">
      <c r="A139" s="5" t="s">
        <v>91</v>
      </c>
      <c r="B139" s="6" t="s">
        <v>71</v>
      </c>
      <c r="C139" s="6" t="s">
        <v>417</v>
      </c>
      <c r="D139" s="6" t="s">
        <v>92</v>
      </c>
      <c r="E139" s="6"/>
      <c r="F139" s="52">
        <f>F140</f>
        <v>0.15186</v>
      </c>
      <c r="G139" s="7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X139" s="52">
        <f>X140</f>
        <v>0</v>
      </c>
      <c r="Y139" s="81">
        <f t="shared" si="22"/>
        <v>0</v>
      </c>
      <c r="AA139" s="137"/>
    </row>
    <row r="140" spans="1:27" s="23" customFormat="1" ht="31.5" outlineLevel="6">
      <c r="A140" s="31" t="s">
        <v>93</v>
      </c>
      <c r="B140" s="32" t="s">
        <v>71</v>
      </c>
      <c r="C140" s="32" t="s">
        <v>417</v>
      </c>
      <c r="D140" s="32" t="s">
        <v>94</v>
      </c>
      <c r="E140" s="32"/>
      <c r="F140" s="53">
        <v>0.15186</v>
      </c>
      <c r="G140" s="7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X140" s="53">
        <v>0</v>
      </c>
      <c r="Y140" s="81">
        <f t="shared" si="22"/>
        <v>0</v>
      </c>
      <c r="AA140" s="137"/>
    </row>
    <row r="141" spans="1:27" s="23" customFormat="1" ht="15.75" outlineLevel="6">
      <c r="A141" s="13" t="s">
        <v>138</v>
      </c>
      <c r="B141" s="9" t="s">
        <v>71</v>
      </c>
      <c r="C141" s="9" t="s">
        <v>234</v>
      </c>
      <c r="D141" s="9" t="s">
        <v>5</v>
      </c>
      <c r="E141" s="9"/>
      <c r="F141" s="50">
        <f>F149+F156+F142+F163+F166+F169</f>
        <v>6728</v>
      </c>
      <c r="G141" s="116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97"/>
      <c r="X141" s="50">
        <f>X149+X156+X142+X163+X166+X169</f>
        <v>81.944</v>
      </c>
      <c r="Y141" s="81">
        <f t="shared" si="22"/>
        <v>1.2179548156956006</v>
      </c>
      <c r="AA141" s="137"/>
    </row>
    <row r="142" spans="1:27" s="23" customFormat="1" ht="31.5" outlineLevel="6">
      <c r="A142" s="40" t="s">
        <v>205</v>
      </c>
      <c r="B142" s="18" t="s">
        <v>71</v>
      </c>
      <c r="C142" s="18" t="s">
        <v>249</v>
      </c>
      <c r="D142" s="18" t="s">
        <v>5</v>
      </c>
      <c r="E142" s="18"/>
      <c r="F142" s="51">
        <f>F143+F146</f>
        <v>10</v>
      </c>
      <c r="G142" s="116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97"/>
      <c r="X142" s="51">
        <f>X143+X146</f>
        <v>0</v>
      </c>
      <c r="Y142" s="81">
        <f t="shared" si="22"/>
        <v>0</v>
      </c>
      <c r="AA142" s="137"/>
    </row>
    <row r="143" spans="1:27" s="23" customFormat="1" ht="33.75" customHeight="1" outlineLevel="6">
      <c r="A143" s="5" t="s">
        <v>181</v>
      </c>
      <c r="B143" s="6" t="s">
        <v>71</v>
      </c>
      <c r="C143" s="6" t="s">
        <v>250</v>
      </c>
      <c r="D143" s="6" t="s">
        <v>5</v>
      </c>
      <c r="E143" s="11"/>
      <c r="F143" s="52">
        <f>F144</f>
        <v>10</v>
      </c>
      <c r="G143" s="116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97"/>
      <c r="X143" s="52">
        <f>X144</f>
        <v>0</v>
      </c>
      <c r="Y143" s="81">
        <f t="shared" si="22"/>
        <v>0</v>
      </c>
      <c r="AA143" s="137"/>
    </row>
    <row r="144" spans="1:27" s="23" customFormat="1" ht="15.75" outlineLevel="6">
      <c r="A144" s="31" t="s">
        <v>91</v>
      </c>
      <c r="B144" s="32" t="s">
        <v>71</v>
      </c>
      <c r="C144" s="32" t="s">
        <v>250</v>
      </c>
      <c r="D144" s="32" t="s">
        <v>92</v>
      </c>
      <c r="E144" s="11"/>
      <c r="F144" s="53">
        <f>F145</f>
        <v>10</v>
      </c>
      <c r="G144" s="116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97"/>
      <c r="X144" s="53">
        <v>0</v>
      </c>
      <c r="Y144" s="81">
        <f t="shared" si="22"/>
        <v>0</v>
      </c>
      <c r="AA144" s="137"/>
    </row>
    <row r="145" spans="1:27" s="23" customFormat="1" ht="31.5" outlineLevel="6">
      <c r="A145" s="31" t="s">
        <v>93</v>
      </c>
      <c r="B145" s="32" t="s">
        <v>71</v>
      </c>
      <c r="C145" s="32" t="s">
        <v>250</v>
      </c>
      <c r="D145" s="32" t="s">
        <v>94</v>
      </c>
      <c r="E145" s="11"/>
      <c r="F145" s="53">
        <v>10</v>
      </c>
      <c r="G145" s="116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97"/>
      <c r="X145" s="53">
        <v>0</v>
      </c>
      <c r="Y145" s="81">
        <f t="shared" si="22"/>
        <v>0</v>
      </c>
      <c r="AA145" s="137"/>
    </row>
    <row r="146" spans="1:27" s="23" customFormat="1" ht="31.5" outlineLevel="6">
      <c r="A146" s="5" t="s">
        <v>182</v>
      </c>
      <c r="B146" s="6" t="s">
        <v>71</v>
      </c>
      <c r="C146" s="6" t="s">
        <v>251</v>
      </c>
      <c r="D146" s="6" t="s">
        <v>5</v>
      </c>
      <c r="E146" s="11"/>
      <c r="F146" s="52">
        <f>F147</f>
        <v>0</v>
      </c>
      <c r="G146" s="116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97"/>
      <c r="X146" s="52">
        <f>X147</f>
        <v>0</v>
      </c>
      <c r="Y146" s="81">
        <v>0</v>
      </c>
      <c r="AA146" s="137"/>
    </row>
    <row r="147" spans="1:27" s="23" customFormat="1" ht="15.75" outlineLevel="6">
      <c r="A147" s="85" t="s">
        <v>91</v>
      </c>
      <c r="B147" s="86" t="s">
        <v>71</v>
      </c>
      <c r="C147" s="86" t="s">
        <v>251</v>
      </c>
      <c r="D147" s="86" t="s">
        <v>92</v>
      </c>
      <c r="E147" s="87"/>
      <c r="F147" s="90">
        <f>F148</f>
        <v>0</v>
      </c>
      <c r="G147" s="118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07"/>
      <c r="X147" s="90">
        <f>X148</f>
        <v>0</v>
      </c>
      <c r="Y147" s="81">
        <v>0</v>
      </c>
      <c r="AA147" s="137"/>
    </row>
    <row r="148" spans="1:27" s="23" customFormat="1" ht="31.5" outlineLevel="6">
      <c r="A148" s="31" t="s">
        <v>93</v>
      </c>
      <c r="B148" s="32" t="s">
        <v>71</v>
      </c>
      <c r="C148" s="32" t="s">
        <v>251</v>
      </c>
      <c r="D148" s="32" t="s">
        <v>94</v>
      </c>
      <c r="E148" s="11"/>
      <c r="F148" s="53">
        <v>0</v>
      </c>
      <c r="G148" s="116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97"/>
      <c r="X148" s="53">
        <v>0</v>
      </c>
      <c r="Y148" s="81">
        <v>0</v>
      </c>
      <c r="AA148" s="137"/>
    </row>
    <row r="149" spans="1:27" s="23" customFormat="1" ht="15.75" outlineLevel="6">
      <c r="A149" s="34" t="s">
        <v>206</v>
      </c>
      <c r="B149" s="18" t="s">
        <v>71</v>
      </c>
      <c r="C149" s="18" t="s">
        <v>252</v>
      </c>
      <c r="D149" s="18" t="s">
        <v>5</v>
      </c>
      <c r="E149" s="18"/>
      <c r="F149" s="51">
        <f>F150+F153</f>
        <v>50</v>
      </c>
      <c r="G149" s="116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97"/>
      <c r="X149" s="51">
        <f>X150+X153</f>
        <v>49.982</v>
      </c>
      <c r="Y149" s="81">
        <f t="shared" si="22"/>
        <v>99.964</v>
      </c>
      <c r="AA149" s="137"/>
    </row>
    <row r="150" spans="1:27" s="23" customFormat="1" ht="31.5" outlineLevel="6">
      <c r="A150" s="5" t="s">
        <v>139</v>
      </c>
      <c r="B150" s="6" t="s">
        <v>71</v>
      </c>
      <c r="C150" s="6" t="s">
        <v>253</v>
      </c>
      <c r="D150" s="6" t="s">
        <v>5</v>
      </c>
      <c r="E150" s="6"/>
      <c r="F150" s="52">
        <f>F151</f>
        <v>0</v>
      </c>
      <c r="G150" s="116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97"/>
      <c r="X150" s="52">
        <f>X151</f>
        <v>0</v>
      </c>
      <c r="Y150" s="81">
        <v>0</v>
      </c>
      <c r="AA150" s="137"/>
    </row>
    <row r="151" spans="1:27" s="23" customFormat="1" ht="15.75" outlineLevel="6">
      <c r="A151" s="85" t="s">
        <v>91</v>
      </c>
      <c r="B151" s="86" t="s">
        <v>71</v>
      </c>
      <c r="C151" s="86" t="s">
        <v>253</v>
      </c>
      <c r="D151" s="86" t="s">
        <v>92</v>
      </c>
      <c r="E151" s="86"/>
      <c r="F151" s="90">
        <f>F152</f>
        <v>0</v>
      </c>
      <c r="G151" s="118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07"/>
      <c r="X151" s="90">
        <f>X152</f>
        <v>0</v>
      </c>
      <c r="Y151" s="81">
        <v>0</v>
      </c>
      <c r="AA151" s="137"/>
    </row>
    <row r="152" spans="1:27" s="23" customFormat="1" ht="31.5" outlineLevel="6">
      <c r="A152" s="31" t="s">
        <v>93</v>
      </c>
      <c r="B152" s="32" t="s">
        <v>71</v>
      </c>
      <c r="C152" s="32" t="s">
        <v>253</v>
      </c>
      <c r="D152" s="32" t="s">
        <v>94</v>
      </c>
      <c r="E152" s="32"/>
      <c r="F152" s="53">
        <v>0</v>
      </c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97"/>
      <c r="X152" s="53">
        <v>0</v>
      </c>
      <c r="Y152" s="81">
        <v>0</v>
      </c>
      <c r="AA152" s="137"/>
    </row>
    <row r="153" spans="1:27" s="23" customFormat="1" ht="31.5" outlineLevel="6">
      <c r="A153" s="5" t="s">
        <v>140</v>
      </c>
      <c r="B153" s="6" t="s">
        <v>71</v>
      </c>
      <c r="C153" s="6" t="s">
        <v>254</v>
      </c>
      <c r="D153" s="6" t="s">
        <v>5</v>
      </c>
      <c r="E153" s="6"/>
      <c r="F153" s="52">
        <f>F154</f>
        <v>50</v>
      </c>
      <c r="G153" s="116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97"/>
      <c r="X153" s="52">
        <f>X154</f>
        <v>49.982</v>
      </c>
      <c r="Y153" s="81">
        <f t="shared" si="22"/>
        <v>99.964</v>
      </c>
      <c r="AA153" s="137"/>
    </row>
    <row r="154" spans="1:27" s="23" customFormat="1" ht="15.75" outlineLevel="6">
      <c r="A154" s="85" t="s">
        <v>91</v>
      </c>
      <c r="B154" s="86" t="s">
        <v>71</v>
      </c>
      <c r="C154" s="86" t="s">
        <v>254</v>
      </c>
      <c r="D154" s="86" t="s">
        <v>92</v>
      </c>
      <c r="E154" s="86"/>
      <c r="F154" s="90">
        <f>F155</f>
        <v>50</v>
      </c>
      <c r="G154" s="118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07"/>
      <c r="X154" s="90">
        <f>X155</f>
        <v>49.982</v>
      </c>
      <c r="Y154" s="81">
        <f t="shared" si="22"/>
        <v>99.964</v>
      </c>
      <c r="AA154" s="137"/>
    </row>
    <row r="155" spans="1:27" s="23" customFormat="1" ht="31.5" outlineLevel="6">
      <c r="A155" s="31" t="s">
        <v>93</v>
      </c>
      <c r="B155" s="32" t="s">
        <v>71</v>
      </c>
      <c r="C155" s="32" t="s">
        <v>254</v>
      </c>
      <c r="D155" s="32" t="s">
        <v>94</v>
      </c>
      <c r="E155" s="32"/>
      <c r="F155" s="53">
        <v>50</v>
      </c>
      <c r="G155" s="116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97"/>
      <c r="X155" s="53">
        <v>49.982</v>
      </c>
      <c r="Y155" s="81">
        <f t="shared" si="22"/>
        <v>99.964</v>
      </c>
      <c r="AA155" s="137"/>
    </row>
    <row r="156" spans="1:27" s="23" customFormat="1" ht="31.5" outlineLevel="6">
      <c r="A156" s="34" t="s">
        <v>207</v>
      </c>
      <c r="B156" s="18" t="s">
        <v>71</v>
      </c>
      <c r="C156" s="18" t="s">
        <v>255</v>
      </c>
      <c r="D156" s="18" t="s">
        <v>5</v>
      </c>
      <c r="E156" s="18"/>
      <c r="F156" s="51">
        <f>F157+F160</f>
        <v>10</v>
      </c>
      <c r="G156" s="116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97"/>
      <c r="X156" s="51">
        <f>X157+X160</f>
        <v>0</v>
      </c>
      <c r="Y156" s="81">
        <f t="shared" si="22"/>
        <v>0</v>
      </c>
      <c r="AA156" s="137"/>
    </row>
    <row r="157" spans="1:27" s="23" customFormat="1" ht="47.25" outlineLevel="6">
      <c r="A157" s="5" t="s">
        <v>141</v>
      </c>
      <c r="B157" s="6" t="s">
        <v>71</v>
      </c>
      <c r="C157" s="6" t="s">
        <v>256</v>
      </c>
      <c r="D157" s="6" t="s">
        <v>5</v>
      </c>
      <c r="E157" s="6"/>
      <c r="F157" s="52">
        <f>F158</f>
        <v>10</v>
      </c>
      <c r="G157" s="116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97"/>
      <c r="X157" s="52">
        <f>X158</f>
        <v>0</v>
      </c>
      <c r="Y157" s="81">
        <f t="shared" si="22"/>
        <v>0</v>
      </c>
      <c r="AA157" s="137"/>
    </row>
    <row r="158" spans="1:27" s="23" customFormat="1" ht="15.75" outlineLevel="6">
      <c r="A158" s="85" t="s">
        <v>91</v>
      </c>
      <c r="B158" s="86" t="s">
        <v>71</v>
      </c>
      <c r="C158" s="86" t="s">
        <v>256</v>
      </c>
      <c r="D158" s="86" t="s">
        <v>92</v>
      </c>
      <c r="E158" s="86"/>
      <c r="F158" s="90">
        <f>F159</f>
        <v>10</v>
      </c>
      <c r="G158" s="118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07"/>
      <c r="X158" s="90">
        <f>X159</f>
        <v>0</v>
      </c>
      <c r="Y158" s="81">
        <f t="shared" si="22"/>
        <v>0</v>
      </c>
      <c r="AA158" s="137"/>
    </row>
    <row r="159" spans="1:27" s="23" customFormat="1" ht="31.5" outlineLevel="6">
      <c r="A159" s="31" t="s">
        <v>93</v>
      </c>
      <c r="B159" s="32" t="s">
        <v>71</v>
      </c>
      <c r="C159" s="32" t="s">
        <v>256</v>
      </c>
      <c r="D159" s="32" t="s">
        <v>94</v>
      </c>
      <c r="E159" s="32"/>
      <c r="F159" s="53">
        <v>10</v>
      </c>
      <c r="G159" s="116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97"/>
      <c r="X159" s="53">
        <v>0</v>
      </c>
      <c r="Y159" s="81">
        <f t="shared" si="22"/>
        <v>0</v>
      </c>
      <c r="AA159" s="137"/>
    </row>
    <row r="160" spans="1:27" s="23" customFormat="1" ht="47.25" outlineLevel="6">
      <c r="A160" s="5" t="s">
        <v>329</v>
      </c>
      <c r="B160" s="6" t="s">
        <v>71</v>
      </c>
      <c r="C160" s="6" t="s">
        <v>330</v>
      </c>
      <c r="D160" s="6" t="s">
        <v>5</v>
      </c>
      <c r="E160" s="6"/>
      <c r="F160" s="52">
        <f>F161</f>
        <v>0</v>
      </c>
      <c r="G160" s="116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97"/>
      <c r="X160" s="52">
        <f>X161</f>
        <v>0</v>
      </c>
      <c r="Y160" s="81">
        <v>0</v>
      </c>
      <c r="AA160" s="137"/>
    </row>
    <row r="161" spans="1:27" s="23" customFormat="1" ht="15.75" outlineLevel="6">
      <c r="A161" s="85" t="s">
        <v>91</v>
      </c>
      <c r="B161" s="86" t="s">
        <v>71</v>
      </c>
      <c r="C161" s="86" t="s">
        <v>330</v>
      </c>
      <c r="D161" s="86" t="s">
        <v>92</v>
      </c>
      <c r="E161" s="86"/>
      <c r="F161" s="90">
        <f>F162</f>
        <v>0</v>
      </c>
      <c r="G161" s="118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07"/>
      <c r="X161" s="90">
        <f>X162</f>
        <v>0</v>
      </c>
      <c r="Y161" s="81">
        <v>0</v>
      </c>
      <c r="AA161" s="137"/>
    </row>
    <row r="162" spans="1:27" s="23" customFormat="1" ht="31.5" outlineLevel="6">
      <c r="A162" s="31" t="s">
        <v>93</v>
      </c>
      <c r="B162" s="32" t="s">
        <v>71</v>
      </c>
      <c r="C162" s="32" t="s">
        <v>330</v>
      </c>
      <c r="D162" s="32" t="s">
        <v>94</v>
      </c>
      <c r="E162" s="32"/>
      <c r="F162" s="53">
        <v>0</v>
      </c>
      <c r="G162" s="116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97"/>
      <c r="X162" s="53">
        <v>0</v>
      </c>
      <c r="Y162" s="81">
        <v>0</v>
      </c>
      <c r="AA162" s="137"/>
    </row>
    <row r="163" spans="1:27" s="23" customFormat="1" ht="31.5" outlineLevel="6">
      <c r="A163" s="34" t="s">
        <v>378</v>
      </c>
      <c r="B163" s="18" t="s">
        <v>71</v>
      </c>
      <c r="C163" s="18" t="s">
        <v>333</v>
      </c>
      <c r="D163" s="18" t="s">
        <v>5</v>
      </c>
      <c r="E163" s="18"/>
      <c r="F163" s="51">
        <f>F164</f>
        <v>0</v>
      </c>
      <c r="G163" s="7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X163" s="51">
        <f>X164</f>
        <v>0</v>
      </c>
      <c r="Y163" s="81">
        <v>0</v>
      </c>
      <c r="AA163" s="137"/>
    </row>
    <row r="164" spans="1:27" s="23" customFormat="1" ht="15.75" outlineLevel="6">
      <c r="A164" s="5" t="s">
        <v>91</v>
      </c>
      <c r="B164" s="6" t="s">
        <v>71</v>
      </c>
      <c r="C164" s="6" t="s">
        <v>334</v>
      </c>
      <c r="D164" s="6" t="s">
        <v>92</v>
      </c>
      <c r="E164" s="6"/>
      <c r="F164" s="52">
        <f>F165</f>
        <v>0</v>
      </c>
      <c r="G164" s="7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X164" s="52">
        <f>X165</f>
        <v>0</v>
      </c>
      <c r="Y164" s="81">
        <v>0</v>
      </c>
      <c r="AA164" s="137"/>
    </row>
    <row r="165" spans="1:27" s="23" customFormat="1" ht="31.5" outlineLevel="6">
      <c r="A165" s="36" t="s">
        <v>93</v>
      </c>
      <c r="B165" s="32" t="s">
        <v>71</v>
      </c>
      <c r="C165" s="32" t="s">
        <v>334</v>
      </c>
      <c r="D165" s="32" t="s">
        <v>94</v>
      </c>
      <c r="E165" s="32"/>
      <c r="F165" s="53">
        <v>0</v>
      </c>
      <c r="G165" s="7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X165" s="53">
        <v>0</v>
      </c>
      <c r="Y165" s="81">
        <v>0</v>
      </c>
      <c r="AA165" s="137"/>
    </row>
    <row r="166" spans="1:27" s="23" customFormat="1" ht="31.5" outlineLevel="6">
      <c r="A166" s="34" t="s">
        <v>379</v>
      </c>
      <c r="B166" s="18" t="s">
        <v>71</v>
      </c>
      <c r="C166" s="18" t="s">
        <v>354</v>
      </c>
      <c r="D166" s="18" t="s">
        <v>5</v>
      </c>
      <c r="E166" s="18"/>
      <c r="F166" s="51">
        <f>F167</f>
        <v>10</v>
      </c>
      <c r="G166" s="7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X166" s="51">
        <f>X167</f>
        <v>0</v>
      </c>
      <c r="Y166" s="81">
        <f t="shared" si="22"/>
        <v>0</v>
      </c>
      <c r="AA166" s="137"/>
    </row>
    <row r="167" spans="1:27" s="23" customFormat="1" ht="15.75" outlineLevel="6">
      <c r="A167" s="5" t="s">
        <v>91</v>
      </c>
      <c r="B167" s="6" t="s">
        <v>71</v>
      </c>
      <c r="C167" s="6" t="s">
        <v>355</v>
      </c>
      <c r="D167" s="6" t="s">
        <v>92</v>
      </c>
      <c r="E167" s="6"/>
      <c r="F167" s="52">
        <f>F168</f>
        <v>10</v>
      </c>
      <c r="G167" s="7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X167" s="52">
        <f>X168</f>
        <v>0</v>
      </c>
      <c r="Y167" s="81">
        <f t="shared" si="22"/>
        <v>0</v>
      </c>
      <c r="AA167" s="137"/>
    </row>
    <row r="168" spans="1:27" s="23" customFormat="1" ht="31.5" outlineLevel="6">
      <c r="A168" s="36" t="s">
        <v>93</v>
      </c>
      <c r="B168" s="32" t="s">
        <v>71</v>
      </c>
      <c r="C168" s="32" t="s">
        <v>355</v>
      </c>
      <c r="D168" s="32" t="s">
        <v>94</v>
      </c>
      <c r="E168" s="32"/>
      <c r="F168" s="53">
        <v>10</v>
      </c>
      <c r="G168" s="7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X168" s="53">
        <v>0</v>
      </c>
      <c r="Y168" s="81">
        <f t="shared" si="22"/>
        <v>0</v>
      </c>
      <c r="AA168" s="137"/>
    </row>
    <row r="169" spans="1:27" s="23" customFormat="1" ht="31.5" outlineLevel="6">
      <c r="A169" s="34" t="s">
        <v>380</v>
      </c>
      <c r="B169" s="18" t="s">
        <v>71</v>
      </c>
      <c r="C169" s="18" t="s">
        <v>356</v>
      </c>
      <c r="D169" s="18" t="s">
        <v>5</v>
      </c>
      <c r="E169" s="18"/>
      <c r="F169" s="51">
        <f>F170+F172</f>
        <v>6648</v>
      </c>
      <c r="G169" s="7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X169" s="51">
        <f>X170+X172</f>
        <v>31.962</v>
      </c>
      <c r="Y169" s="81">
        <f t="shared" si="22"/>
        <v>0.48077617328519856</v>
      </c>
      <c r="AA169" s="137"/>
    </row>
    <row r="170" spans="1:27" s="23" customFormat="1" ht="15.75" outlineLevel="6">
      <c r="A170" s="5" t="s">
        <v>91</v>
      </c>
      <c r="B170" s="6" t="s">
        <v>71</v>
      </c>
      <c r="C170" s="6" t="s">
        <v>357</v>
      </c>
      <c r="D170" s="6" t="s">
        <v>92</v>
      </c>
      <c r="E170" s="6"/>
      <c r="F170" s="52">
        <f>F171</f>
        <v>6636.9</v>
      </c>
      <c r="G170" s="7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X170" s="52">
        <f>X171</f>
        <v>31.112</v>
      </c>
      <c r="Y170" s="81">
        <f t="shared" si="22"/>
        <v>0.4687730717654327</v>
      </c>
      <c r="AA170" s="137"/>
    </row>
    <row r="171" spans="1:27" s="23" customFormat="1" ht="31.5" outlineLevel="6">
      <c r="A171" s="36" t="s">
        <v>93</v>
      </c>
      <c r="B171" s="32" t="s">
        <v>71</v>
      </c>
      <c r="C171" s="32" t="s">
        <v>357</v>
      </c>
      <c r="D171" s="32" t="s">
        <v>94</v>
      </c>
      <c r="E171" s="32"/>
      <c r="F171" s="53">
        <v>6636.9</v>
      </c>
      <c r="G171" s="7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X171" s="53">
        <v>31.112</v>
      </c>
      <c r="Y171" s="81">
        <f t="shared" si="22"/>
        <v>0.4687730717654327</v>
      </c>
      <c r="AA171" s="137"/>
    </row>
    <row r="172" spans="1:27" s="23" customFormat="1" ht="15.75" outlineLevel="6">
      <c r="A172" s="5" t="s">
        <v>95</v>
      </c>
      <c r="B172" s="6" t="s">
        <v>71</v>
      </c>
      <c r="C172" s="6" t="s">
        <v>357</v>
      </c>
      <c r="D172" s="6" t="s">
        <v>96</v>
      </c>
      <c r="E172" s="6"/>
      <c r="F172" s="52">
        <f>F173</f>
        <v>11.1</v>
      </c>
      <c r="G172" s="7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X172" s="52">
        <f>X173</f>
        <v>0.85</v>
      </c>
      <c r="Y172" s="81">
        <f t="shared" si="22"/>
        <v>7.657657657657657</v>
      </c>
      <c r="AA172" s="137"/>
    </row>
    <row r="173" spans="1:27" s="23" customFormat="1" ht="15.75" outlineLevel="6">
      <c r="A173" s="31" t="s">
        <v>98</v>
      </c>
      <c r="B173" s="32" t="s">
        <v>71</v>
      </c>
      <c r="C173" s="32" t="s">
        <v>357</v>
      </c>
      <c r="D173" s="32" t="s">
        <v>100</v>
      </c>
      <c r="E173" s="32"/>
      <c r="F173" s="53">
        <v>11.1</v>
      </c>
      <c r="G173" s="7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X173" s="53">
        <v>0.85</v>
      </c>
      <c r="Y173" s="81">
        <f t="shared" si="22"/>
        <v>7.657657657657657</v>
      </c>
      <c r="AA173" s="137"/>
    </row>
    <row r="174" spans="1:27" s="23" customFormat="1" ht="15.75" outlineLevel="6">
      <c r="A174" s="42" t="s">
        <v>142</v>
      </c>
      <c r="B174" s="28" t="s">
        <v>143</v>
      </c>
      <c r="C174" s="28" t="s">
        <v>234</v>
      </c>
      <c r="D174" s="28" t="s">
        <v>5</v>
      </c>
      <c r="E174" s="28"/>
      <c r="F174" s="56">
        <f>F175</f>
        <v>1943.634</v>
      </c>
      <c r="G174" s="116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97"/>
      <c r="X174" s="56">
        <f>X175</f>
        <v>485.909</v>
      </c>
      <c r="Y174" s="81">
        <f t="shared" si="22"/>
        <v>25.000025725007895</v>
      </c>
      <c r="AA174" s="137"/>
    </row>
    <row r="175" spans="1:25" ht="15.75" outlineLevel="6">
      <c r="A175" s="8" t="s">
        <v>81</v>
      </c>
      <c r="B175" s="9" t="s">
        <v>82</v>
      </c>
      <c r="C175" s="9" t="s">
        <v>234</v>
      </c>
      <c r="D175" s="9" t="s">
        <v>5</v>
      </c>
      <c r="E175" s="9" t="s">
        <v>5</v>
      </c>
      <c r="F175" s="50">
        <f>F176</f>
        <v>1943.634</v>
      </c>
      <c r="G175" s="120" t="e">
        <f>#REF!</f>
        <v>#REF!</v>
      </c>
      <c r="H175" s="121" t="e">
        <f>#REF!</f>
        <v>#REF!</v>
      </c>
      <c r="I175" s="121" t="e">
        <f>#REF!</f>
        <v>#REF!</v>
      </c>
      <c r="J175" s="121" t="e">
        <f>#REF!</f>
        <v>#REF!</v>
      </c>
      <c r="K175" s="121" t="e">
        <f>#REF!</f>
        <v>#REF!</v>
      </c>
      <c r="L175" s="121" t="e">
        <f>#REF!</f>
        <v>#REF!</v>
      </c>
      <c r="M175" s="121" t="e">
        <f>#REF!</f>
        <v>#REF!</v>
      </c>
      <c r="N175" s="121" t="e">
        <f>#REF!</f>
        <v>#REF!</v>
      </c>
      <c r="O175" s="121" t="e">
        <f>#REF!</f>
        <v>#REF!</v>
      </c>
      <c r="P175" s="121" t="e">
        <f>#REF!</f>
        <v>#REF!</v>
      </c>
      <c r="Q175" s="121" t="e">
        <f>#REF!</f>
        <v>#REF!</v>
      </c>
      <c r="R175" s="121" t="e">
        <f>#REF!</f>
        <v>#REF!</v>
      </c>
      <c r="S175" s="121" t="e">
        <f>#REF!</f>
        <v>#REF!</v>
      </c>
      <c r="T175" s="121" t="e">
        <f>#REF!</f>
        <v>#REF!</v>
      </c>
      <c r="U175" s="121" t="e">
        <f>#REF!</f>
        <v>#REF!</v>
      </c>
      <c r="V175" s="122" t="e">
        <f>#REF!</f>
        <v>#REF!</v>
      </c>
      <c r="W175" s="123"/>
      <c r="X175" s="50">
        <f>X176</f>
        <v>485.909</v>
      </c>
      <c r="Y175" s="81">
        <f t="shared" si="22"/>
        <v>25.000025725007895</v>
      </c>
    </row>
    <row r="176" spans="1:25" ht="31.5" outlineLevel="6">
      <c r="A176" s="20" t="s">
        <v>129</v>
      </c>
      <c r="B176" s="9" t="s">
        <v>82</v>
      </c>
      <c r="C176" s="9" t="s">
        <v>235</v>
      </c>
      <c r="D176" s="9" t="s">
        <v>5</v>
      </c>
      <c r="E176" s="9"/>
      <c r="F176" s="50">
        <f>F177</f>
        <v>1943.634</v>
      </c>
      <c r="G176" s="124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6"/>
      <c r="W176" s="127"/>
      <c r="X176" s="50">
        <f>X177</f>
        <v>485.909</v>
      </c>
      <c r="Y176" s="81">
        <f t="shared" si="22"/>
        <v>25.000025725007895</v>
      </c>
    </row>
    <row r="177" spans="1:25" ht="31.5" outlineLevel="6">
      <c r="A177" s="20" t="s">
        <v>131</v>
      </c>
      <c r="B177" s="9" t="s">
        <v>82</v>
      </c>
      <c r="C177" s="9" t="s">
        <v>236</v>
      </c>
      <c r="D177" s="9" t="s">
        <v>5</v>
      </c>
      <c r="E177" s="9"/>
      <c r="F177" s="50">
        <f>F178</f>
        <v>1943.634</v>
      </c>
      <c r="G177" s="124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6"/>
      <c r="W177" s="127"/>
      <c r="X177" s="50">
        <f>X178</f>
        <v>485.909</v>
      </c>
      <c r="Y177" s="81">
        <f t="shared" si="22"/>
        <v>25.000025725007895</v>
      </c>
    </row>
    <row r="178" spans="1:25" ht="31.5" outlineLevel="6">
      <c r="A178" s="34" t="s">
        <v>42</v>
      </c>
      <c r="B178" s="18" t="s">
        <v>82</v>
      </c>
      <c r="C178" s="18" t="s">
        <v>257</v>
      </c>
      <c r="D178" s="18" t="s">
        <v>5</v>
      </c>
      <c r="E178" s="18" t="s">
        <v>5</v>
      </c>
      <c r="F178" s="51">
        <f>F179</f>
        <v>1943.634</v>
      </c>
      <c r="G178" s="128">
        <f>G179</f>
        <v>1397.92</v>
      </c>
      <c r="H178" s="129">
        <f aca="true" t="shared" si="23" ref="H178:V178">H179</f>
        <v>0</v>
      </c>
      <c r="I178" s="129">
        <f t="shared" si="23"/>
        <v>0</v>
      </c>
      <c r="J178" s="129">
        <f t="shared" si="23"/>
        <v>0</v>
      </c>
      <c r="K178" s="129">
        <f t="shared" si="23"/>
        <v>0</v>
      </c>
      <c r="L178" s="129">
        <f t="shared" si="23"/>
        <v>0</v>
      </c>
      <c r="M178" s="129">
        <f t="shared" si="23"/>
        <v>0</v>
      </c>
      <c r="N178" s="129">
        <f t="shared" si="23"/>
        <v>0</v>
      </c>
      <c r="O178" s="129">
        <f t="shared" si="23"/>
        <v>0</v>
      </c>
      <c r="P178" s="129">
        <f t="shared" si="23"/>
        <v>0</v>
      </c>
      <c r="Q178" s="129">
        <f t="shared" si="23"/>
        <v>0</v>
      </c>
      <c r="R178" s="129">
        <f t="shared" si="23"/>
        <v>0</v>
      </c>
      <c r="S178" s="129">
        <f t="shared" si="23"/>
        <v>0</v>
      </c>
      <c r="T178" s="129">
        <f t="shared" si="23"/>
        <v>0</v>
      </c>
      <c r="U178" s="129">
        <f t="shared" si="23"/>
        <v>0</v>
      </c>
      <c r="V178" s="130">
        <f t="shared" si="23"/>
        <v>0</v>
      </c>
      <c r="W178" s="127"/>
      <c r="X178" s="51">
        <f>X179</f>
        <v>485.909</v>
      </c>
      <c r="Y178" s="81">
        <f t="shared" si="22"/>
        <v>25.000025725007895</v>
      </c>
    </row>
    <row r="179" spans="1:25" ht="15.75" outlineLevel="6">
      <c r="A179" s="61" t="s">
        <v>110</v>
      </c>
      <c r="B179" s="60" t="s">
        <v>82</v>
      </c>
      <c r="C179" s="60" t="s">
        <v>257</v>
      </c>
      <c r="D179" s="60" t="s">
        <v>111</v>
      </c>
      <c r="E179" s="60" t="s">
        <v>18</v>
      </c>
      <c r="F179" s="62">
        <v>1943.634</v>
      </c>
      <c r="G179" s="131">
        <v>1397.92</v>
      </c>
      <c r="H179" s="13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133"/>
      <c r="W179" s="134"/>
      <c r="X179" s="62">
        <v>485.909</v>
      </c>
      <c r="Y179" s="81">
        <f t="shared" si="22"/>
        <v>25.000025725007895</v>
      </c>
    </row>
    <row r="180" spans="1:27" s="23" customFormat="1" ht="32.25" customHeight="1" outlineLevel="6">
      <c r="A180" s="15" t="s">
        <v>59</v>
      </c>
      <c r="B180" s="16" t="s">
        <v>58</v>
      </c>
      <c r="C180" s="16" t="s">
        <v>234</v>
      </c>
      <c r="D180" s="16" t="s">
        <v>5</v>
      </c>
      <c r="E180" s="16"/>
      <c r="F180" s="49">
        <f aca="true" t="shared" si="24" ref="F180:F185">F181</f>
        <v>250</v>
      </c>
      <c r="G180" s="135">
        <f aca="true" t="shared" si="25" ref="G180:V180">G181</f>
        <v>0</v>
      </c>
      <c r="H180" s="49">
        <f t="shared" si="25"/>
        <v>0</v>
      </c>
      <c r="I180" s="49">
        <f t="shared" si="25"/>
        <v>0</v>
      </c>
      <c r="J180" s="49">
        <f t="shared" si="25"/>
        <v>0</v>
      </c>
      <c r="K180" s="49">
        <f t="shared" si="25"/>
        <v>0</v>
      </c>
      <c r="L180" s="49">
        <f t="shared" si="25"/>
        <v>0</v>
      </c>
      <c r="M180" s="49">
        <f t="shared" si="25"/>
        <v>0</v>
      </c>
      <c r="N180" s="49">
        <f t="shared" si="25"/>
        <v>0</v>
      </c>
      <c r="O180" s="49">
        <f t="shared" si="25"/>
        <v>0</v>
      </c>
      <c r="P180" s="49">
        <f t="shared" si="25"/>
        <v>0</v>
      </c>
      <c r="Q180" s="49">
        <f t="shared" si="25"/>
        <v>0</v>
      </c>
      <c r="R180" s="49">
        <f t="shared" si="25"/>
        <v>0</v>
      </c>
      <c r="S180" s="49">
        <f t="shared" si="25"/>
        <v>0</v>
      </c>
      <c r="T180" s="49">
        <f t="shared" si="25"/>
        <v>0</v>
      </c>
      <c r="U180" s="49">
        <f t="shared" si="25"/>
        <v>0</v>
      </c>
      <c r="V180" s="49">
        <f t="shared" si="25"/>
        <v>0</v>
      </c>
      <c r="W180" s="97"/>
      <c r="X180" s="49">
        <f aca="true" t="shared" si="26" ref="X180:X185">X181</f>
        <v>4.536</v>
      </c>
      <c r="Y180" s="81">
        <f t="shared" si="22"/>
        <v>1.8143999999999998</v>
      </c>
      <c r="AA180" s="137"/>
    </row>
    <row r="181" spans="1:27" s="23" customFormat="1" ht="48" customHeight="1" outlineLevel="3">
      <c r="A181" s="8" t="s">
        <v>34</v>
      </c>
      <c r="B181" s="9" t="s">
        <v>10</v>
      </c>
      <c r="C181" s="9" t="s">
        <v>234</v>
      </c>
      <c r="D181" s="9" t="s">
        <v>5</v>
      </c>
      <c r="E181" s="9"/>
      <c r="F181" s="50">
        <f t="shared" si="24"/>
        <v>250</v>
      </c>
      <c r="G181" s="103">
        <f aca="true" t="shared" si="27" ref="G181:V181">G183</f>
        <v>0</v>
      </c>
      <c r="H181" s="50">
        <f t="shared" si="27"/>
        <v>0</v>
      </c>
      <c r="I181" s="50">
        <f t="shared" si="27"/>
        <v>0</v>
      </c>
      <c r="J181" s="50">
        <f t="shared" si="27"/>
        <v>0</v>
      </c>
      <c r="K181" s="50">
        <f t="shared" si="27"/>
        <v>0</v>
      </c>
      <c r="L181" s="50">
        <f t="shared" si="27"/>
        <v>0</v>
      </c>
      <c r="M181" s="50">
        <f t="shared" si="27"/>
        <v>0</v>
      </c>
      <c r="N181" s="50">
        <f t="shared" si="27"/>
        <v>0</v>
      </c>
      <c r="O181" s="50">
        <f t="shared" si="27"/>
        <v>0</v>
      </c>
      <c r="P181" s="50">
        <f t="shared" si="27"/>
        <v>0</v>
      </c>
      <c r="Q181" s="50">
        <f t="shared" si="27"/>
        <v>0</v>
      </c>
      <c r="R181" s="50">
        <f t="shared" si="27"/>
        <v>0</v>
      </c>
      <c r="S181" s="50">
        <f t="shared" si="27"/>
        <v>0</v>
      </c>
      <c r="T181" s="50">
        <f t="shared" si="27"/>
        <v>0</v>
      </c>
      <c r="U181" s="50">
        <f t="shared" si="27"/>
        <v>0</v>
      </c>
      <c r="V181" s="50">
        <f t="shared" si="27"/>
        <v>0</v>
      </c>
      <c r="W181" s="97"/>
      <c r="X181" s="50">
        <f t="shared" si="26"/>
        <v>4.536</v>
      </c>
      <c r="Y181" s="81">
        <f t="shared" si="22"/>
        <v>1.8143999999999998</v>
      </c>
      <c r="AA181" s="137"/>
    </row>
    <row r="182" spans="1:27" s="23" customFormat="1" ht="34.5" customHeight="1" outlineLevel="3">
      <c r="A182" s="20" t="s">
        <v>129</v>
      </c>
      <c r="B182" s="9" t="s">
        <v>10</v>
      </c>
      <c r="C182" s="9" t="s">
        <v>235</v>
      </c>
      <c r="D182" s="9" t="s">
        <v>5</v>
      </c>
      <c r="E182" s="9"/>
      <c r="F182" s="50">
        <f t="shared" si="24"/>
        <v>250</v>
      </c>
      <c r="G182" s="103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97"/>
      <c r="X182" s="50">
        <f t="shared" si="26"/>
        <v>4.536</v>
      </c>
      <c r="Y182" s="81">
        <f t="shared" si="22"/>
        <v>1.8143999999999998</v>
      </c>
      <c r="AA182" s="137"/>
    </row>
    <row r="183" spans="1:27" s="23" customFormat="1" ht="30.75" customHeight="1" outlineLevel="3">
      <c r="A183" s="20" t="s">
        <v>131</v>
      </c>
      <c r="B183" s="9" t="s">
        <v>10</v>
      </c>
      <c r="C183" s="9" t="s">
        <v>236</v>
      </c>
      <c r="D183" s="9" t="s">
        <v>5</v>
      </c>
      <c r="E183" s="9"/>
      <c r="F183" s="50">
        <f t="shared" si="24"/>
        <v>250</v>
      </c>
      <c r="G183" s="103">
        <f aca="true" t="shared" si="28" ref="G183:V184">G184</f>
        <v>0</v>
      </c>
      <c r="H183" s="50">
        <f t="shared" si="28"/>
        <v>0</v>
      </c>
      <c r="I183" s="50">
        <f t="shared" si="28"/>
        <v>0</v>
      </c>
      <c r="J183" s="50">
        <f t="shared" si="28"/>
        <v>0</v>
      </c>
      <c r="K183" s="50">
        <f t="shared" si="28"/>
        <v>0</v>
      </c>
      <c r="L183" s="50">
        <f t="shared" si="28"/>
        <v>0</v>
      </c>
      <c r="M183" s="50">
        <f t="shared" si="28"/>
        <v>0</v>
      </c>
      <c r="N183" s="50">
        <f t="shared" si="28"/>
        <v>0</v>
      </c>
      <c r="O183" s="50">
        <f t="shared" si="28"/>
        <v>0</v>
      </c>
      <c r="P183" s="50">
        <f t="shared" si="28"/>
        <v>0</v>
      </c>
      <c r="Q183" s="50">
        <f t="shared" si="28"/>
        <v>0</v>
      </c>
      <c r="R183" s="50">
        <f t="shared" si="28"/>
        <v>0</v>
      </c>
      <c r="S183" s="50">
        <f t="shared" si="28"/>
        <v>0</v>
      </c>
      <c r="T183" s="50">
        <f t="shared" si="28"/>
        <v>0</v>
      </c>
      <c r="U183" s="50">
        <f t="shared" si="28"/>
        <v>0</v>
      </c>
      <c r="V183" s="50">
        <f t="shared" si="28"/>
        <v>0</v>
      </c>
      <c r="W183" s="97"/>
      <c r="X183" s="50">
        <f t="shared" si="26"/>
        <v>4.536</v>
      </c>
      <c r="Y183" s="81">
        <f t="shared" si="22"/>
        <v>1.8143999999999998</v>
      </c>
      <c r="AA183" s="137"/>
    </row>
    <row r="184" spans="1:27" s="23" customFormat="1" ht="32.25" customHeight="1" outlineLevel="4">
      <c r="A184" s="34" t="s">
        <v>144</v>
      </c>
      <c r="B184" s="18" t="s">
        <v>10</v>
      </c>
      <c r="C184" s="18" t="s">
        <v>258</v>
      </c>
      <c r="D184" s="18" t="s">
        <v>5</v>
      </c>
      <c r="E184" s="18"/>
      <c r="F184" s="51">
        <f t="shared" si="24"/>
        <v>250</v>
      </c>
      <c r="G184" s="99">
        <f t="shared" si="28"/>
        <v>0</v>
      </c>
      <c r="H184" s="52">
        <f t="shared" si="28"/>
        <v>0</v>
      </c>
      <c r="I184" s="52">
        <f t="shared" si="28"/>
        <v>0</v>
      </c>
      <c r="J184" s="52">
        <f t="shared" si="28"/>
        <v>0</v>
      </c>
      <c r="K184" s="52">
        <f t="shared" si="28"/>
        <v>0</v>
      </c>
      <c r="L184" s="52">
        <f t="shared" si="28"/>
        <v>0</v>
      </c>
      <c r="M184" s="52">
        <f t="shared" si="28"/>
        <v>0</v>
      </c>
      <c r="N184" s="52">
        <f t="shared" si="28"/>
        <v>0</v>
      </c>
      <c r="O184" s="52">
        <f t="shared" si="28"/>
        <v>0</v>
      </c>
      <c r="P184" s="52">
        <f t="shared" si="28"/>
        <v>0</v>
      </c>
      <c r="Q184" s="52">
        <f t="shared" si="28"/>
        <v>0</v>
      </c>
      <c r="R184" s="52">
        <f t="shared" si="28"/>
        <v>0</v>
      </c>
      <c r="S184" s="52">
        <f t="shared" si="28"/>
        <v>0</v>
      </c>
      <c r="T184" s="52">
        <f t="shared" si="28"/>
        <v>0</v>
      </c>
      <c r="U184" s="52">
        <f t="shared" si="28"/>
        <v>0</v>
      </c>
      <c r="V184" s="52">
        <f t="shared" si="28"/>
        <v>0</v>
      </c>
      <c r="W184" s="97"/>
      <c r="X184" s="51">
        <f t="shared" si="26"/>
        <v>4.536</v>
      </c>
      <c r="Y184" s="81">
        <f t="shared" si="22"/>
        <v>1.8143999999999998</v>
      </c>
      <c r="AA184" s="137"/>
    </row>
    <row r="185" spans="1:27" s="23" customFormat="1" ht="15.75" outlineLevel="5">
      <c r="A185" s="5" t="s">
        <v>91</v>
      </c>
      <c r="B185" s="6" t="s">
        <v>10</v>
      </c>
      <c r="C185" s="6" t="s">
        <v>258</v>
      </c>
      <c r="D185" s="6" t="s">
        <v>92</v>
      </c>
      <c r="E185" s="6"/>
      <c r="F185" s="52">
        <f t="shared" si="24"/>
        <v>250</v>
      </c>
      <c r="G185" s="99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97"/>
      <c r="X185" s="52">
        <f t="shared" si="26"/>
        <v>4.536</v>
      </c>
      <c r="Y185" s="81">
        <f t="shared" si="22"/>
        <v>1.8143999999999998</v>
      </c>
      <c r="AA185" s="137"/>
    </row>
    <row r="186" spans="1:27" s="23" customFormat="1" ht="31.5" outlineLevel="5">
      <c r="A186" s="31" t="s">
        <v>93</v>
      </c>
      <c r="B186" s="32" t="s">
        <v>10</v>
      </c>
      <c r="C186" s="32" t="s">
        <v>258</v>
      </c>
      <c r="D186" s="32" t="s">
        <v>94</v>
      </c>
      <c r="E186" s="32"/>
      <c r="F186" s="53">
        <v>250</v>
      </c>
      <c r="G186" s="99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97"/>
      <c r="X186" s="53">
        <v>4.536</v>
      </c>
      <c r="Y186" s="81">
        <f t="shared" si="22"/>
        <v>1.8143999999999998</v>
      </c>
      <c r="AA186" s="137"/>
    </row>
    <row r="187" spans="1:27" s="23" customFormat="1" ht="18.75" outlineLevel="6">
      <c r="A187" s="15" t="s">
        <v>57</v>
      </c>
      <c r="B187" s="16" t="s">
        <v>56</v>
      </c>
      <c r="C187" s="16" t="s">
        <v>234</v>
      </c>
      <c r="D187" s="16" t="s">
        <v>5</v>
      </c>
      <c r="E187" s="16"/>
      <c r="F187" s="49">
        <f>F199+F222+F188+F194</f>
        <v>54071.7537</v>
      </c>
      <c r="G187" s="67" t="e">
        <f aca="true" t="shared" si="29" ref="G187:V187">G199+G222</f>
        <v>#REF!</v>
      </c>
      <c r="H187" s="17" t="e">
        <f t="shared" si="29"/>
        <v>#REF!</v>
      </c>
      <c r="I187" s="17" t="e">
        <f t="shared" si="29"/>
        <v>#REF!</v>
      </c>
      <c r="J187" s="17" t="e">
        <f t="shared" si="29"/>
        <v>#REF!</v>
      </c>
      <c r="K187" s="17" t="e">
        <f t="shared" si="29"/>
        <v>#REF!</v>
      </c>
      <c r="L187" s="17" t="e">
        <f t="shared" si="29"/>
        <v>#REF!</v>
      </c>
      <c r="M187" s="17" t="e">
        <f t="shared" si="29"/>
        <v>#REF!</v>
      </c>
      <c r="N187" s="17" t="e">
        <f t="shared" si="29"/>
        <v>#REF!</v>
      </c>
      <c r="O187" s="17" t="e">
        <f t="shared" si="29"/>
        <v>#REF!</v>
      </c>
      <c r="P187" s="17" t="e">
        <f t="shared" si="29"/>
        <v>#REF!</v>
      </c>
      <c r="Q187" s="17" t="e">
        <f t="shared" si="29"/>
        <v>#REF!</v>
      </c>
      <c r="R187" s="17" t="e">
        <f t="shared" si="29"/>
        <v>#REF!</v>
      </c>
      <c r="S187" s="17" t="e">
        <f t="shared" si="29"/>
        <v>#REF!</v>
      </c>
      <c r="T187" s="17" t="e">
        <f t="shared" si="29"/>
        <v>#REF!</v>
      </c>
      <c r="U187" s="17" t="e">
        <f t="shared" si="29"/>
        <v>#REF!</v>
      </c>
      <c r="V187" s="17" t="e">
        <f t="shared" si="29"/>
        <v>#REF!</v>
      </c>
      <c r="X187" s="49">
        <f>X199+X222+X188+X194</f>
        <v>124.791</v>
      </c>
      <c r="Y187" s="81">
        <f t="shared" si="22"/>
        <v>0.23078778005308156</v>
      </c>
      <c r="AA187" s="137"/>
    </row>
    <row r="188" spans="1:27" s="23" customFormat="1" ht="18.75" outlineLevel="6">
      <c r="A188" s="41" t="s">
        <v>194</v>
      </c>
      <c r="B188" s="9" t="s">
        <v>196</v>
      </c>
      <c r="C188" s="9" t="s">
        <v>234</v>
      </c>
      <c r="D188" s="9" t="s">
        <v>5</v>
      </c>
      <c r="E188" s="9"/>
      <c r="F188" s="50">
        <f>F189</f>
        <v>499.319</v>
      </c>
      <c r="G188" s="6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X188" s="50">
        <f>X189</f>
        <v>0</v>
      </c>
      <c r="Y188" s="81">
        <f t="shared" si="22"/>
        <v>0</v>
      </c>
      <c r="AA188" s="137"/>
    </row>
    <row r="189" spans="1:27" s="23" customFormat="1" ht="31.5" outlineLevel="6">
      <c r="A189" s="20" t="s">
        <v>129</v>
      </c>
      <c r="B189" s="9" t="s">
        <v>196</v>
      </c>
      <c r="C189" s="9" t="s">
        <v>235</v>
      </c>
      <c r="D189" s="9" t="s">
        <v>5</v>
      </c>
      <c r="E189" s="9"/>
      <c r="F189" s="50">
        <f>F190</f>
        <v>499.319</v>
      </c>
      <c r="G189" s="6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X189" s="50">
        <f>X190</f>
        <v>0</v>
      </c>
      <c r="Y189" s="81">
        <f t="shared" si="22"/>
        <v>0</v>
      </c>
      <c r="AA189" s="137"/>
    </row>
    <row r="190" spans="1:27" s="23" customFormat="1" ht="31.5" outlineLevel="6">
      <c r="A190" s="20" t="s">
        <v>131</v>
      </c>
      <c r="B190" s="9" t="s">
        <v>196</v>
      </c>
      <c r="C190" s="9" t="s">
        <v>236</v>
      </c>
      <c r="D190" s="9" t="s">
        <v>5</v>
      </c>
      <c r="E190" s="9"/>
      <c r="F190" s="50">
        <f>F191</f>
        <v>499.319</v>
      </c>
      <c r="G190" s="6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X190" s="50">
        <f>X191</f>
        <v>0</v>
      </c>
      <c r="Y190" s="81">
        <f t="shared" si="22"/>
        <v>0</v>
      </c>
      <c r="AA190" s="137"/>
    </row>
    <row r="191" spans="1:27" s="23" customFormat="1" ht="47.25" outlineLevel="6">
      <c r="A191" s="40" t="s">
        <v>195</v>
      </c>
      <c r="B191" s="18" t="s">
        <v>196</v>
      </c>
      <c r="C191" s="18" t="s">
        <v>259</v>
      </c>
      <c r="D191" s="18" t="s">
        <v>5</v>
      </c>
      <c r="E191" s="18"/>
      <c r="F191" s="51">
        <f>F192</f>
        <v>499.319</v>
      </c>
      <c r="G191" s="6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X191" s="51">
        <f>X192</f>
        <v>0</v>
      </c>
      <c r="Y191" s="81">
        <f t="shared" si="22"/>
        <v>0</v>
      </c>
      <c r="AA191" s="137"/>
    </row>
    <row r="192" spans="1:27" s="23" customFormat="1" ht="18.75" outlineLevel="6">
      <c r="A192" s="5" t="s">
        <v>91</v>
      </c>
      <c r="B192" s="6" t="s">
        <v>196</v>
      </c>
      <c r="C192" s="6" t="s">
        <v>259</v>
      </c>
      <c r="D192" s="6" t="s">
        <v>92</v>
      </c>
      <c r="E192" s="6"/>
      <c r="F192" s="52">
        <f>F193</f>
        <v>499.319</v>
      </c>
      <c r="G192" s="6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X192" s="52">
        <f>X193</f>
        <v>0</v>
      </c>
      <c r="Y192" s="81">
        <f t="shared" si="22"/>
        <v>0</v>
      </c>
      <c r="AA192" s="137"/>
    </row>
    <row r="193" spans="1:27" s="23" customFormat="1" ht="31.5" outlineLevel="6">
      <c r="A193" s="31" t="s">
        <v>93</v>
      </c>
      <c r="B193" s="32" t="s">
        <v>196</v>
      </c>
      <c r="C193" s="32" t="s">
        <v>259</v>
      </c>
      <c r="D193" s="32" t="s">
        <v>94</v>
      </c>
      <c r="E193" s="32"/>
      <c r="F193" s="53">
        <v>499.319</v>
      </c>
      <c r="G193" s="6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X193" s="53">
        <v>0</v>
      </c>
      <c r="Y193" s="81">
        <f t="shared" si="22"/>
        <v>0</v>
      </c>
      <c r="AA193" s="137"/>
    </row>
    <row r="194" spans="1:27" s="23" customFormat="1" ht="18.75" outlineLevel="6">
      <c r="A194" s="20" t="s">
        <v>388</v>
      </c>
      <c r="B194" s="9" t="s">
        <v>387</v>
      </c>
      <c r="C194" s="9" t="s">
        <v>234</v>
      </c>
      <c r="D194" s="9" t="s">
        <v>5</v>
      </c>
      <c r="E194" s="9"/>
      <c r="F194" s="50">
        <f>F195</f>
        <v>3.223</v>
      </c>
      <c r="G194" s="6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X194" s="50">
        <f>X195</f>
        <v>0</v>
      </c>
      <c r="Y194" s="81">
        <f t="shared" si="22"/>
        <v>0</v>
      </c>
      <c r="AA194" s="137"/>
    </row>
    <row r="195" spans="1:27" s="23" customFormat="1" ht="31.5" outlineLevel="6">
      <c r="A195" s="20" t="s">
        <v>129</v>
      </c>
      <c r="B195" s="9" t="s">
        <v>387</v>
      </c>
      <c r="C195" s="9" t="s">
        <v>236</v>
      </c>
      <c r="D195" s="9" t="s">
        <v>5</v>
      </c>
      <c r="E195" s="9"/>
      <c r="F195" s="50">
        <f>F196</f>
        <v>3.223</v>
      </c>
      <c r="G195" s="6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X195" s="50">
        <f>X196</f>
        <v>0</v>
      </c>
      <c r="Y195" s="81">
        <f t="shared" si="22"/>
        <v>0</v>
      </c>
      <c r="AA195" s="137"/>
    </row>
    <row r="196" spans="1:27" s="23" customFormat="1" ht="62.25" customHeight="1" outlineLevel="6">
      <c r="A196" s="34" t="s">
        <v>389</v>
      </c>
      <c r="B196" s="18" t="s">
        <v>387</v>
      </c>
      <c r="C196" s="18" t="s">
        <v>390</v>
      </c>
      <c r="D196" s="18" t="s">
        <v>5</v>
      </c>
      <c r="E196" s="18"/>
      <c r="F196" s="51">
        <f>F197</f>
        <v>3.223</v>
      </c>
      <c r="G196" s="6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X196" s="51">
        <f>X197</f>
        <v>0</v>
      </c>
      <c r="Y196" s="81">
        <f t="shared" si="22"/>
        <v>0</v>
      </c>
      <c r="AA196" s="137"/>
    </row>
    <row r="197" spans="1:27" s="23" customFormat="1" ht="18.75" outlineLevel="6">
      <c r="A197" s="5" t="s">
        <v>91</v>
      </c>
      <c r="B197" s="6" t="s">
        <v>387</v>
      </c>
      <c r="C197" s="6" t="s">
        <v>390</v>
      </c>
      <c r="D197" s="6" t="s">
        <v>92</v>
      </c>
      <c r="E197" s="6"/>
      <c r="F197" s="52">
        <f>F198</f>
        <v>3.223</v>
      </c>
      <c r="G197" s="6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X197" s="52">
        <f>X198</f>
        <v>0</v>
      </c>
      <c r="Y197" s="81">
        <f t="shared" si="22"/>
        <v>0</v>
      </c>
      <c r="AA197" s="137"/>
    </row>
    <row r="198" spans="1:27" s="23" customFormat="1" ht="31.5" outlineLevel="6">
      <c r="A198" s="31" t="s">
        <v>93</v>
      </c>
      <c r="B198" s="32" t="s">
        <v>387</v>
      </c>
      <c r="C198" s="32" t="s">
        <v>390</v>
      </c>
      <c r="D198" s="32" t="s">
        <v>94</v>
      </c>
      <c r="E198" s="32"/>
      <c r="F198" s="53">
        <v>3.223</v>
      </c>
      <c r="G198" s="6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X198" s="53">
        <v>0</v>
      </c>
      <c r="Y198" s="81">
        <f t="shared" si="22"/>
        <v>0</v>
      </c>
      <c r="AA198" s="137"/>
    </row>
    <row r="199" spans="1:27" s="23" customFormat="1" ht="15.75" outlineLevel="6">
      <c r="A199" s="20" t="s">
        <v>63</v>
      </c>
      <c r="B199" s="9" t="s">
        <v>62</v>
      </c>
      <c r="C199" s="9" t="s">
        <v>234</v>
      </c>
      <c r="D199" s="9" t="s">
        <v>5</v>
      </c>
      <c r="E199" s="9"/>
      <c r="F199" s="50">
        <f>F207+F200</f>
        <v>46100</v>
      </c>
      <c r="G199" s="70">
        <f aca="true" t="shared" si="30" ref="G199:V199">G207</f>
        <v>0</v>
      </c>
      <c r="H199" s="10">
        <f t="shared" si="30"/>
        <v>0</v>
      </c>
      <c r="I199" s="10">
        <f t="shared" si="30"/>
        <v>0</v>
      </c>
      <c r="J199" s="10">
        <f t="shared" si="30"/>
        <v>0</v>
      </c>
      <c r="K199" s="10">
        <f t="shared" si="30"/>
        <v>0</v>
      </c>
      <c r="L199" s="10">
        <f t="shared" si="30"/>
        <v>0</v>
      </c>
      <c r="M199" s="10">
        <f t="shared" si="30"/>
        <v>0</v>
      </c>
      <c r="N199" s="10">
        <f t="shared" si="30"/>
        <v>0</v>
      </c>
      <c r="O199" s="10">
        <f t="shared" si="30"/>
        <v>0</v>
      </c>
      <c r="P199" s="10">
        <f t="shared" si="30"/>
        <v>0</v>
      </c>
      <c r="Q199" s="10">
        <f t="shared" si="30"/>
        <v>0</v>
      </c>
      <c r="R199" s="10">
        <f t="shared" si="30"/>
        <v>0</v>
      </c>
      <c r="S199" s="10">
        <f t="shared" si="30"/>
        <v>0</v>
      </c>
      <c r="T199" s="10">
        <f t="shared" si="30"/>
        <v>0</v>
      </c>
      <c r="U199" s="10">
        <f t="shared" si="30"/>
        <v>0</v>
      </c>
      <c r="V199" s="10">
        <f t="shared" si="30"/>
        <v>0</v>
      </c>
      <c r="X199" s="50">
        <f>X207+X200</f>
        <v>124.791</v>
      </c>
      <c r="Y199" s="81">
        <f t="shared" si="22"/>
        <v>0.27069631236442515</v>
      </c>
      <c r="AA199" s="137"/>
    </row>
    <row r="200" spans="1:27" s="23" customFormat="1" ht="31.5" outlineLevel="6">
      <c r="A200" s="8" t="s">
        <v>381</v>
      </c>
      <c r="B200" s="9" t="s">
        <v>62</v>
      </c>
      <c r="C200" s="9" t="s">
        <v>265</v>
      </c>
      <c r="D200" s="9" t="s">
        <v>5</v>
      </c>
      <c r="E200" s="9"/>
      <c r="F200" s="50">
        <f>F201+F206</f>
        <v>10000</v>
      </c>
      <c r="G200" s="7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X200" s="50">
        <f>X201+X206</f>
        <v>0</v>
      </c>
      <c r="Y200" s="81">
        <f t="shared" si="22"/>
        <v>0</v>
      </c>
      <c r="AA200" s="137"/>
    </row>
    <row r="201" spans="1:27" s="23" customFormat="1" ht="97.5" customHeight="1" outlineLevel="6">
      <c r="A201" s="34" t="s">
        <v>371</v>
      </c>
      <c r="B201" s="18" t="s">
        <v>62</v>
      </c>
      <c r="C201" s="18" t="s">
        <v>370</v>
      </c>
      <c r="D201" s="18" t="s">
        <v>5</v>
      </c>
      <c r="E201" s="18"/>
      <c r="F201" s="51">
        <f>F202</f>
        <v>2000</v>
      </c>
      <c r="G201" s="7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X201" s="51">
        <f>X202</f>
        <v>0</v>
      </c>
      <c r="Y201" s="81">
        <f t="shared" si="22"/>
        <v>0</v>
      </c>
      <c r="AA201" s="137"/>
    </row>
    <row r="202" spans="1:27" s="23" customFormat="1" ht="47.25" outlineLevel="6">
      <c r="A202" s="5" t="s">
        <v>348</v>
      </c>
      <c r="B202" s="6" t="s">
        <v>62</v>
      </c>
      <c r="C202" s="6" t="s">
        <v>370</v>
      </c>
      <c r="D202" s="6" t="s">
        <v>364</v>
      </c>
      <c r="E202" s="6"/>
      <c r="F202" s="52">
        <f>F203</f>
        <v>2000</v>
      </c>
      <c r="G202" s="7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X202" s="52">
        <f>X203</f>
        <v>0</v>
      </c>
      <c r="Y202" s="81">
        <f aca="true" t="shared" si="31" ref="Y202:Y265">X202/F202*100</f>
        <v>0</v>
      </c>
      <c r="AA202" s="137"/>
    </row>
    <row r="203" spans="1:27" s="23" customFormat="1" ht="47.25" outlineLevel="6">
      <c r="A203" s="31" t="s">
        <v>348</v>
      </c>
      <c r="B203" s="32" t="s">
        <v>62</v>
      </c>
      <c r="C203" s="32" t="s">
        <v>370</v>
      </c>
      <c r="D203" s="32" t="s">
        <v>345</v>
      </c>
      <c r="E203" s="32"/>
      <c r="F203" s="53">
        <v>2000</v>
      </c>
      <c r="G203" s="7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X203" s="53">
        <v>0</v>
      </c>
      <c r="Y203" s="81">
        <f t="shared" si="31"/>
        <v>0</v>
      </c>
      <c r="AA203" s="137"/>
    </row>
    <row r="204" spans="1:27" s="23" customFormat="1" ht="110.25" outlineLevel="6">
      <c r="A204" s="34" t="s">
        <v>369</v>
      </c>
      <c r="B204" s="18" t="s">
        <v>62</v>
      </c>
      <c r="C204" s="18" t="s">
        <v>368</v>
      </c>
      <c r="D204" s="18" t="s">
        <v>5</v>
      </c>
      <c r="E204" s="18"/>
      <c r="F204" s="51">
        <f>F205</f>
        <v>8000</v>
      </c>
      <c r="G204" s="7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X204" s="51">
        <f>X205</f>
        <v>0</v>
      </c>
      <c r="Y204" s="81">
        <f t="shared" si="31"/>
        <v>0</v>
      </c>
      <c r="AA204" s="137"/>
    </row>
    <row r="205" spans="1:27" s="23" customFormat="1" ht="47.25" outlineLevel="6">
      <c r="A205" s="5" t="s">
        <v>348</v>
      </c>
      <c r="B205" s="6" t="s">
        <v>62</v>
      </c>
      <c r="C205" s="6" t="s">
        <v>368</v>
      </c>
      <c r="D205" s="6" t="s">
        <v>364</v>
      </c>
      <c r="E205" s="6"/>
      <c r="F205" s="52">
        <f>F206</f>
        <v>8000</v>
      </c>
      <c r="G205" s="7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X205" s="52">
        <f>X206</f>
        <v>0</v>
      </c>
      <c r="Y205" s="81">
        <f t="shared" si="31"/>
        <v>0</v>
      </c>
      <c r="AA205" s="137"/>
    </row>
    <row r="206" spans="1:27" s="23" customFormat="1" ht="47.25" outlineLevel="6">
      <c r="A206" s="31" t="s">
        <v>348</v>
      </c>
      <c r="B206" s="32" t="s">
        <v>62</v>
      </c>
      <c r="C206" s="32" t="s">
        <v>368</v>
      </c>
      <c r="D206" s="32" t="s">
        <v>345</v>
      </c>
      <c r="E206" s="32"/>
      <c r="F206" s="53">
        <v>8000</v>
      </c>
      <c r="G206" s="7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X206" s="53">
        <v>0</v>
      </c>
      <c r="Y206" s="81">
        <f t="shared" si="31"/>
        <v>0</v>
      </c>
      <c r="AA206" s="137"/>
    </row>
    <row r="207" spans="1:27" s="23" customFormat="1" ht="31.5" outlineLevel="6">
      <c r="A207" s="8" t="s">
        <v>208</v>
      </c>
      <c r="B207" s="9" t="s">
        <v>62</v>
      </c>
      <c r="C207" s="9" t="s">
        <v>260</v>
      </c>
      <c r="D207" s="9" t="s">
        <v>5</v>
      </c>
      <c r="E207" s="9"/>
      <c r="F207" s="50">
        <f>F208+F216+F211+F214+F219</f>
        <v>36100</v>
      </c>
      <c r="G207" s="70">
        <f aca="true" t="shared" si="32" ref="G207:V207">G208</f>
        <v>0</v>
      </c>
      <c r="H207" s="10">
        <f t="shared" si="32"/>
        <v>0</v>
      </c>
      <c r="I207" s="10">
        <f t="shared" si="32"/>
        <v>0</v>
      </c>
      <c r="J207" s="10">
        <f t="shared" si="32"/>
        <v>0</v>
      </c>
      <c r="K207" s="10">
        <f t="shared" si="32"/>
        <v>0</v>
      </c>
      <c r="L207" s="10">
        <f t="shared" si="32"/>
        <v>0</v>
      </c>
      <c r="M207" s="10">
        <f t="shared" si="32"/>
        <v>0</v>
      </c>
      <c r="N207" s="10">
        <f t="shared" si="32"/>
        <v>0</v>
      </c>
      <c r="O207" s="10">
        <f t="shared" si="32"/>
        <v>0</v>
      </c>
      <c r="P207" s="10">
        <f t="shared" si="32"/>
        <v>0</v>
      </c>
      <c r="Q207" s="10">
        <f t="shared" si="32"/>
        <v>0</v>
      </c>
      <c r="R207" s="10">
        <f t="shared" si="32"/>
        <v>0</v>
      </c>
      <c r="S207" s="10">
        <f t="shared" si="32"/>
        <v>0</v>
      </c>
      <c r="T207" s="10">
        <f t="shared" si="32"/>
        <v>0</v>
      </c>
      <c r="U207" s="10">
        <f t="shared" si="32"/>
        <v>0</v>
      </c>
      <c r="V207" s="10">
        <f t="shared" si="32"/>
        <v>0</v>
      </c>
      <c r="X207" s="50">
        <f>X208+X216+X211+X214+X219</f>
        <v>124.791</v>
      </c>
      <c r="Y207" s="81">
        <f t="shared" si="31"/>
        <v>0.3456814404432133</v>
      </c>
      <c r="AA207" s="137"/>
    </row>
    <row r="208" spans="1:27" s="23" customFormat="1" ht="51.75" customHeight="1" outlineLevel="6">
      <c r="A208" s="34" t="s">
        <v>145</v>
      </c>
      <c r="B208" s="18" t="s">
        <v>62</v>
      </c>
      <c r="C208" s="18" t="s">
        <v>261</v>
      </c>
      <c r="D208" s="18" t="s">
        <v>5</v>
      </c>
      <c r="E208" s="18"/>
      <c r="F208" s="51">
        <f>F209</f>
        <v>0</v>
      </c>
      <c r="G208" s="69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51">
        <f>X209</f>
        <v>0</v>
      </c>
      <c r="Y208" s="81">
        <v>0</v>
      </c>
      <c r="AA208" s="137"/>
    </row>
    <row r="209" spans="1:27" s="23" customFormat="1" ht="15.75" outlineLevel="6">
      <c r="A209" s="5" t="s">
        <v>91</v>
      </c>
      <c r="B209" s="6" t="s">
        <v>62</v>
      </c>
      <c r="C209" s="6" t="s">
        <v>261</v>
      </c>
      <c r="D209" s="6" t="s">
        <v>92</v>
      </c>
      <c r="E209" s="6"/>
      <c r="F209" s="52">
        <f>F210</f>
        <v>0</v>
      </c>
      <c r="G209" s="69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52">
        <f>X210</f>
        <v>0</v>
      </c>
      <c r="Y209" s="81">
        <v>0</v>
      </c>
      <c r="AA209" s="137"/>
    </row>
    <row r="210" spans="1:27" s="23" customFormat="1" ht="31.5" outlineLevel="6">
      <c r="A210" s="31" t="s">
        <v>93</v>
      </c>
      <c r="B210" s="32" t="s">
        <v>62</v>
      </c>
      <c r="C210" s="32" t="s">
        <v>261</v>
      </c>
      <c r="D210" s="32" t="s">
        <v>94</v>
      </c>
      <c r="E210" s="32"/>
      <c r="F210" s="53">
        <v>0</v>
      </c>
      <c r="G210" s="69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53">
        <v>0</v>
      </c>
      <c r="Y210" s="81">
        <v>0</v>
      </c>
      <c r="AA210" s="137"/>
    </row>
    <row r="211" spans="1:27" s="23" customFormat="1" ht="49.5" customHeight="1" outlineLevel="6">
      <c r="A211" s="34" t="s">
        <v>201</v>
      </c>
      <c r="B211" s="18" t="s">
        <v>62</v>
      </c>
      <c r="C211" s="18" t="s">
        <v>262</v>
      </c>
      <c r="D211" s="18" t="s">
        <v>5</v>
      </c>
      <c r="E211" s="18"/>
      <c r="F211" s="51">
        <f>F212</f>
        <v>11629.86</v>
      </c>
      <c r="G211" s="69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51">
        <f>X212</f>
        <v>124.791</v>
      </c>
      <c r="Y211" s="81">
        <f t="shared" si="31"/>
        <v>1.0730223751618677</v>
      </c>
      <c r="AA211" s="137"/>
    </row>
    <row r="212" spans="1:27" s="23" customFormat="1" ht="15.75" outlineLevel="6">
      <c r="A212" s="5" t="s">
        <v>91</v>
      </c>
      <c r="B212" s="6" t="s">
        <v>62</v>
      </c>
      <c r="C212" s="6" t="s">
        <v>262</v>
      </c>
      <c r="D212" s="6" t="s">
        <v>92</v>
      </c>
      <c r="E212" s="6"/>
      <c r="F212" s="52">
        <f>F213</f>
        <v>11629.86</v>
      </c>
      <c r="G212" s="69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52">
        <f>X213</f>
        <v>124.791</v>
      </c>
      <c r="Y212" s="81">
        <f t="shared" si="31"/>
        <v>1.0730223751618677</v>
      </c>
      <c r="AA212" s="137"/>
    </row>
    <row r="213" spans="1:27" s="23" customFormat="1" ht="31.5" outlineLevel="6">
      <c r="A213" s="31" t="s">
        <v>93</v>
      </c>
      <c r="B213" s="32" t="s">
        <v>62</v>
      </c>
      <c r="C213" s="32" t="s">
        <v>262</v>
      </c>
      <c r="D213" s="32" t="s">
        <v>94</v>
      </c>
      <c r="E213" s="32"/>
      <c r="F213" s="53">
        <v>11629.86</v>
      </c>
      <c r="G213" s="69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53">
        <v>124.791</v>
      </c>
      <c r="Y213" s="81">
        <f t="shared" si="31"/>
        <v>1.0730223751618677</v>
      </c>
      <c r="AA213" s="137"/>
    </row>
    <row r="214" spans="1:27" s="23" customFormat="1" ht="63" outlineLevel="6">
      <c r="A214" s="34" t="s">
        <v>202</v>
      </c>
      <c r="B214" s="18" t="s">
        <v>62</v>
      </c>
      <c r="C214" s="18" t="s">
        <v>263</v>
      </c>
      <c r="D214" s="18" t="s">
        <v>5</v>
      </c>
      <c r="E214" s="18"/>
      <c r="F214" s="51">
        <f>F215</f>
        <v>6944.34</v>
      </c>
      <c r="G214" s="69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51">
        <f>X215</f>
        <v>0</v>
      </c>
      <c r="Y214" s="81">
        <f t="shared" si="31"/>
        <v>0</v>
      </c>
      <c r="AA214" s="137"/>
    </row>
    <row r="215" spans="1:27" s="23" customFormat="1" ht="15.75" outlineLevel="6">
      <c r="A215" s="31" t="s">
        <v>113</v>
      </c>
      <c r="B215" s="32" t="s">
        <v>62</v>
      </c>
      <c r="C215" s="32" t="s">
        <v>263</v>
      </c>
      <c r="D215" s="32" t="s">
        <v>112</v>
      </c>
      <c r="E215" s="32"/>
      <c r="F215" s="53">
        <v>6944.34</v>
      </c>
      <c r="G215" s="69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53">
        <v>0</v>
      </c>
      <c r="Y215" s="81">
        <f t="shared" si="31"/>
        <v>0</v>
      </c>
      <c r="AA215" s="137"/>
    </row>
    <row r="216" spans="1:27" s="23" customFormat="1" ht="63" outlineLevel="6">
      <c r="A216" s="72" t="s">
        <v>343</v>
      </c>
      <c r="B216" s="18" t="s">
        <v>62</v>
      </c>
      <c r="C216" s="18" t="s">
        <v>342</v>
      </c>
      <c r="D216" s="18" t="s">
        <v>5</v>
      </c>
      <c r="E216" s="18"/>
      <c r="F216" s="51">
        <f>F217+F218</f>
        <v>525.8</v>
      </c>
      <c r="G216" s="69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51">
        <f>X217+X218</f>
        <v>0</v>
      </c>
      <c r="Y216" s="81">
        <f t="shared" si="31"/>
        <v>0</v>
      </c>
      <c r="AA216" s="137"/>
    </row>
    <row r="217" spans="1:27" s="23" customFormat="1" ht="31.5" outlineLevel="6">
      <c r="A217" s="31" t="s">
        <v>93</v>
      </c>
      <c r="B217" s="64" t="s">
        <v>62</v>
      </c>
      <c r="C217" s="64" t="s">
        <v>342</v>
      </c>
      <c r="D217" s="64" t="s">
        <v>94</v>
      </c>
      <c r="E217" s="64"/>
      <c r="F217" s="65">
        <v>525.8</v>
      </c>
      <c r="G217" s="69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65">
        <v>0</v>
      </c>
      <c r="Y217" s="81">
        <f t="shared" si="31"/>
        <v>0</v>
      </c>
      <c r="AA217" s="137"/>
    </row>
    <row r="218" spans="1:27" s="23" customFormat="1" ht="15.75" outlineLevel="6">
      <c r="A218" s="31" t="s">
        <v>113</v>
      </c>
      <c r="B218" s="32" t="s">
        <v>62</v>
      </c>
      <c r="C218" s="32" t="s">
        <v>342</v>
      </c>
      <c r="D218" s="32" t="s">
        <v>112</v>
      </c>
      <c r="E218" s="32"/>
      <c r="F218" s="53">
        <v>0</v>
      </c>
      <c r="G218" s="69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53">
        <v>0</v>
      </c>
      <c r="Y218" s="81">
        <v>0</v>
      </c>
      <c r="AA218" s="137"/>
    </row>
    <row r="219" spans="1:27" s="23" customFormat="1" ht="63" outlineLevel="6">
      <c r="A219" s="72" t="s">
        <v>343</v>
      </c>
      <c r="B219" s="18" t="s">
        <v>62</v>
      </c>
      <c r="C219" s="18" t="s">
        <v>264</v>
      </c>
      <c r="D219" s="18" t="s">
        <v>5</v>
      </c>
      <c r="E219" s="18"/>
      <c r="F219" s="51">
        <f>F220+F221</f>
        <v>17000</v>
      </c>
      <c r="G219" s="69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1">
        <f>X220+X221</f>
        <v>0</v>
      </c>
      <c r="Y219" s="81">
        <f t="shared" si="31"/>
        <v>0</v>
      </c>
      <c r="AA219" s="137"/>
    </row>
    <row r="220" spans="1:27" s="23" customFormat="1" ht="31.5" outlineLevel="6">
      <c r="A220" s="31" t="s">
        <v>93</v>
      </c>
      <c r="B220" s="32" t="s">
        <v>62</v>
      </c>
      <c r="C220" s="60" t="s">
        <v>264</v>
      </c>
      <c r="D220" s="32" t="s">
        <v>94</v>
      </c>
      <c r="E220" s="32"/>
      <c r="F220" s="53">
        <v>17000</v>
      </c>
      <c r="G220" s="69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3">
        <v>0</v>
      </c>
      <c r="Y220" s="81">
        <f t="shared" si="31"/>
        <v>0</v>
      </c>
      <c r="AA220" s="137"/>
    </row>
    <row r="221" spans="1:27" s="23" customFormat="1" ht="15.75" outlineLevel="6">
      <c r="A221" s="31" t="s">
        <v>113</v>
      </c>
      <c r="B221" s="32" t="s">
        <v>62</v>
      </c>
      <c r="C221" s="60" t="s">
        <v>264</v>
      </c>
      <c r="D221" s="32" t="s">
        <v>112</v>
      </c>
      <c r="E221" s="32"/>
      <c r="F221" s="53">
        <v>0</v>
      </c>
      <c r="G221" s="69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53">
        <v>0</v>
      </c>
      <c r="Y221" s="81">
        <v>0</v>
      </c>
      <c r="AA221" s="137"/>
    </row>
    <row r="222" spans="1:27" s="23" customFormat="1" ht="15.75" outlineLevel="3">
      <c r="A222" s="8" t="s">
        <v>35</v>
      </c>
      <c r="B222" s="9" t="s">
        <v>11</v>
      </c>
      <c r="C222" s="9" t="s">
        <v>234</v>
      </c>
      <c r="D222" s="9" t="s">
        <v>5</v>
      </c>
      <c r="E222" s="9"/>
      <c r="F222" s="50">
        <f>F223+F230</f>
        <v>7469.2117</v>
      </c>
      <c r="G222" s="70" t="e">
        <f>#REF!+#REF!+G230+#REF!</f>
        <v>#REF!</v>
      </c>
      <c r="H222" s="10" t="e">
        <f>#REF!+#REF!+H230+#REF!</f>
        <v>#REF!</v>
      </c>
      <c r="I222" s="10" t="e">
        <f>#REF!+#REF!+I230+#REF!</f>
        <v>#REF!</v>
      </c>
      <c r="J222" s="10" t="e">
        <f>#REF!+#REF!+J230+#REF!</f>
        <v>#REF!</v>
      </c>
      <c r="K222" s="10" t="e">
        <f>#REF!+#REF!+K230+#REF!</f>
        <v>#REF!</v>
      </c>
      <c r="L222" s="10" t="e">
        <f>#REF!+#REF!+L230+#REF!</f>
        <v>#REF!</v>
      </c>
      <c r="M222" s="10" t="e">
        <f>#REF!+#REF!+M230+#REF!</f>
        <v>#REF!</v>
      </c>
      <c r="N222" s="10" t="e">
        <f>#REF!+#REF!+N230+#REF!</f>
        <v>#REF!</v>
      </c>
      <c r="O222" s="10" t="e">
        <f>#REF!+#REF!+O230+#REF!</f>
        <v>#REF!</v>
      </c>
      <c r="P222" s="10" t="e">
        <f>#REF!+#REF!+P230+#REF!</f>
        <v>#REF!</v>
      </c>
      <c r="Q222" s="10" t="e">
        <f>#REF!+#REF!+Q230+#REF!</f>
        <v>#REF!</v>
      </c>
      <c r="R222" s="10" t="e">
        <f>#REF!+#REF!+R230+#REF!</f>
        <v>#REF!</v>
      </c>
      <c r="S222" s="10" t="e">
        <f>#REF!+#REF!+S230+#REF!</f>
        <v>#REF!</v>
      </c>
      <c r="T222" s="10" t="e">
        <f>#REF!+#REF!+T230+#REF!</f>
        <v>#REF!</v>
      </c>
      <c r="U222" s="10" t="e">
        <f>#REF!+#REF!+U230+#REF!</f>
        <v>#REF!</v>
      </c>
      <c r="V222" s="10" t="e">
        <f>#REF!+#REF!+V230+#REF!</f>
        <v>#REF!</v>
      </c>
      <c r="X222" s="50">
        <f>X223+X230</f>
        <v>0</v>
      </c>
      <c r="Y222" s="81">
        <f t="shared" si="31"/>
        <v>0</v>
      </c>
      <c r="AA222" s="137"/>
    </row>
    <row r="223" spans="1:27" s="23" customFormat="1" ht="31.5" outlineLevel="3">
      <c r="A223" s="20" t="s">
        <v>129</v>
      </c>
      <c r="B223" s="9" t="s">
        <v>11</v>
      </c>
      <c r="C223" s="9" t="s">
        <v>235</v>
      </c>
      <c r="D223" s="9" t="s">
        <v>5</v>
      </c>
      <c r="E223" s="9"/>
      <c r="F223" s="50">
        <f>F224</f>
        <v>6955</v>
      </c>
      <c r="G223" s="7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X223" s="50">
        <f>X224</f>
        <v>0</v>
      </c>
      <c r="Y223" s="81">
        <f t="shared" si="31"/>
        <v>0</v>
      </c>
      <c r="AA223" s="137"/>
    </row>
    <row r="224" spans="1:27" s="23" customFormat="1" ht="31.5" outlineLevel="3">
      <c r="A224" s="20" t="s">
        <v>131</v>
      </c>
      <c r="B224" s="9" t="s">
        <v>11</v>
      </c>
      <c r="C224" s="9" t="s">
        <v>236</v>
      </c>
      <c r="D224" s="9" t="s">
        <v>5</v>
      </c>
      <c r="E224" s="9"/>
      <c r="F224" s="50">
        <f>F225</f>
        <v>6955</v>
      </c>
      <c r="G224" s="7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X224" s="50">
        <f>X225</f>
        <v>0</v>
      </c>
      <c r="Y224" s="81">
        <f t="shared" si="31"/>
        <v>0</v>
      </c>
      <c r="AA224" s="137"/>
    </row>
    <row r="225" spans="1:27" s="23" customFormat="1" ht="48" customHeight="1" outlineLevel="3">
      <c r="A225" s="40" t="s">
        <v>373</v>
      </c>
      <c r="B225" s="18" t="s">
        <v>11</v>
      </c>
      <c r="C225" s="18" t="s">
        <v>372</v>
      </c>
      <c r="D225" s="18" t="s">
        <v>5</v>
      </c>
      <c r="E225" s="18"/>
      <c r="F225" s="51">
        <f>F226+F228</f>
        <v>6955</v>
      </c>
      <c r="G225" s="7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X225" s="51">
        <f>X226+X228</f>
        <v>0</v>
      </c>
      <c r="Y225" s="81">
        <f t="shared" si="31"/>
        <v>0</v>
      </c>
      <c r="AA225" s="137"/>
    </row>
    <row r="226" spans="1:27" s="23" customFormat="1" ht="15.75" outlineLevel="3">
      <c r="A226" s="5" t="s">
        <v>91</v>
      </c>
      <c r="B226" s="6" t="s">
        <v>11</v>
      </c>
      <c r="C226" s="6" t="s">
        <v>372</v>
      </c>
      <c r="D226" s="6" t="s">
        <v>92</v>
      </c>
      <c r="E226" s="6"/>
      <c r="F226" s="52">
        <f>F227</f>
        <v>6700</v>
      </c>
      <c r="G226" s="7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X226" s="52">
        <f>X227</f>
        <v>0</v>
      </c>
      <c r="Y226" s="81">
        <f t="shared" si="31"/>
        <v>0</v>
      </c>
      <c r="AA226" s="137"/>
    </row>
    <row r="227" spans="1:27" s="23" customFormat="1" ht="31.5" outlineLevel="3">
      <c r="A227" s="31" t="s">
        <v>93</v>
      </c>
      <c r="B227" s="32" t="s">
        <v>11</v>
      </c>
      <c r="C227" s="32" t="s">
        <v>372</v>
      </c>
      <c r="D227" s="32" t="s">
        <v>94</v>
      </c>
      <c r="E227" s="32"/>
      <c r="F227" s="53">
        <v>6700</v>
      </c>
      <c r="G227" s="7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X227" s="53">
        <v>0</v>
      </c>
      <c r="Y227" s="81">
        <f t="shared" si="31"/>
        <v>0</v>
      </c>
      <c r="AA227" s="137"/>
    </row>
    <row r="228" spans="1:27" s="23" customFormat="1" ht="15.75" outlineLevel="3">
      <c r="A228" s="5" t="s">
        <v>347</v>
      </c>
      <c r="B228" s="6" t="s">
        <v>11</v>
      </c>
      <c r="C228" s="6" t="s">
        <v>372</v>
      </c>
      <c r="D228" s="6" t="s">
        <v>346</v>
      </c>
      <c r="E228" s="6"/>
      <c r="F228" s="52">
        <f>F229</f>
        <v>255</v>
      </c>
      <c r="G228" s="7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X228" s="52">
        <f>X229</f>
        <v>0</v>
      </c>
      <c r="Y228" s="81">
        <f t="shared" si="31"/>
        <v>0</v>
      </c>
      <c r="AA228" s="137"/>
    </row>
    <row r="229" spans="1:27" s="23" customFormat="1" ht="47.25" outlineLevel="3">
      <c r="A229" s="31" t="s">
        <v>348</v>
      </c>
      <c r="B229" s="32" t="s">
        <v>11</v>
      </c>
      <c r="C229" s="32" t="s">
        <v>372</v>
      </c>
      <c r="D229" s="32" t="s">
        <v>345</v>
      </c>
      <c r="E229" s="32"/>
      <c r="F229" s="53">
        <v>255</v>
      </c>
      <c r="G229" s="7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X229" s="53">
        <v>0</v>
      </c>
      <c r="Y229" s="81">
        <f t="shared" si="31"/>
        <v>0</v>
      </c>
      <c r="AA229" s="137"/>
    </row>
    <row r="230" spans="1:27" s="23" customFormat="1" ht="15.75" outlineLevel="5">
      <c r="A230" s="13" t="s">
        <v>138</v>
      </c>
      <c r="B230" s="9" t="s">
        <v>11</v>
      </c>
      <c r="C230" s="9" t="s">
        <v>234</v>
      </c>
      <c r="D230" s="9" t="s">
        <v>5</v>
      </c>
      <c r="E230" s="9"/>
      <c r="F230" s="50">
        <f>F231+F237</f>
        <v>514.2117000000001</v>
      </c>
      <c r="G230" s="70" t="e">
        <f>#REF!</f>
        <v>#REF!</v>
      </c>
      <c r="H230" s="10" t="e">
        <f>#REF!</f>
        <v>#REF!</v>
      </c>
      <c r="I230" s="10" t="e">
        <f>#REF!</f>
        <v>#REF!</v>
      </c>
      <c r="J230" s="10" t="e">
        <f>#REF!</f>
        <v>#REF!</v>
      </c>
      <c r="K230" s="10" t="e">
        <f>#REF!</f>
        <v>#REF!</v>
      </c>
      <c r="L230" s="10" t="e">
        <f>#REF!</f>
        <v>#REF!</v>
      </c>
      <c r="M230" s="10" t="e">
        <f>#REF!</f>
        <v>#REF!</v>
      </c>
      <c r="N230" s="10" t="e">
        <f>#REF!</f>
        <v>#REF!</v>
      </c>
      <c r="O230" s="10" t="e">
        <f>#REF!</f>
        <v>#REF!</v>
      </c>
      <c r="P230" s="10" t="e">
        <f>#REF!</f>
        <v>#REF!</v>
      </c>
      <c r="Q230" s="10" t="e">
        <f>#REF!</f>
        <v>#REF!</v>
      </c>
      <c r="R230" s="10" t="e">
        <f>#REF!</f>
        <v>#REF!</v>
      </c>
      <c r="S230" s="10" t="e">
        <f>#REF!</f>
        <v>#REF!</v>
      </c>
      <c r="T230" s="10" t="e">
        <f>#REF!</f>
        <v>#REF!</v>
      </c>
      <c r="U230" s="10" t="e">
        <f>#REF!</f>
        <v>#REF!</v>
      </c>
      <c r="V230" s="10" t="e">
        <f>#REF!</f>
        <v>#REF!</v>
      </c>
      <c r="X230" s="50">
        <f>X231+X237</f>
        <v>0</v>
      </c>
      <c r="Y230" s="81">
        <f t="shared" si="31"/>
        <v>0</v>
      </c>
      <c r="AA230" s="137"/>
    </row>
    <row r="231" spans="1:27" s="23" customFormat="1" ht="33" customHeight="1" outlineLevel="5">
      <c r="A231" s="34" t="s">
        <v>209</v>
      </c>
      <c r="B231" s="18" t="s">
        <v>11</v>
      </c>
      <c r="C231" s="18" t="s">
        <v>266</v>
      </c>
      <c r="D231" s="18" t="s">
        <v>5</v>
      </c>
      <c r="E231" s="18"/>
      <c r="F231" s="51">
        <f>F232+F235</f>
        <v>100</v>
      </c>
      <c r="G231" s="69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51">
        <f>X232+X235</f>
        <v>0</v>
      </c>
      <c r="Y231" s="81">
        <f t="shared" si="31"/>
        <v>0</v>
      </c>
      <c r="AA231" s="137"/>
    </row>
    <row r="232" spans="1:27" s="23" customFormat="1" ht="53.25" customHeight="1" outlineLevel="5">
      <c r="A232" s="5" t="s">
        <v>146</v>
      </c>
      <c r="B232" s="6" t="s">
        <v>11</v>
      </c>
      <c r="C232" s="6" t="s">
        <v>267</v>
      </c>
      <c r="D232" s="6" t="s">
        <v>5</v>
      </c>
      <c r="E232" s="6"/>
      <c r="F232" s="52">
        <f>F233</f>
        <v>50</v>
      </c>
      <c r="G232" s="69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52">
        <f>X233</f>
        <v>0</v>
      </c>
      <c r="Y232" s="81">
        <f t="shared" si="31"/>
        <v>0</v>
      </c>
      <c r="AA232" s="137"/>
    </row>
    <row r="233" spans="1:27" s="23" customFormat="1" ht="15.75" outlineLevel="5">
      <c r="A233" s="85" t="s">
        <v>91</v>
      </c>
      <c r="B233" s="86" t="s">
        <v>11</v>
      </c>
      <c r="C233" s="86" t="s">
        <v>267</v>
      </c>
      <c r="D233" s="86" t="s">
        <v>92</v>
      </c>
      <c r="E233" s="86"/>
      <c r="F233" s="90">
        <f>F234</f>
        <v>50</v>
      </c>
      <c r="G233" s="91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9"/>
      <c r="X233" s="90">
        <f>X234</f>
        <v>0</v>
      </c>
      <c r="Y233" s="81">
        <f t="shared" si="31"/>
        <v>0</v>
      </c>
      <c r="AA233" s="137"/>
    </row>
    <row r="234" spans="1:27" s="23" customFormat="1" ht="31.5" outlineLevel="5">
      <c r="A234" s="31" t="s">
        <v>93</v>
      </c>
      <c r="B234" s="32" t="s">
        <v>11</v>
      </c>
      <c r="C234" s="32" t="s">
        <v>267</v>
      </c>
      <c r="D234" s="32" t="s">
        <v>94</v>
      </c>
      <c r="E234" s="32"/>
      <c r="F234" s="53">
        <v>50</v>
      </c>
      <c r="G234" s="69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3">
        <v>0</v>
      </c>
      <c r="Y234" s="81">
        <f t="shared" si="31"/>
        <v>0</v>
      </c>
      <c r="AA234" s="137"/>
    </row>
    <row r="235" spans="1:27" s="23" customFormat="1" ht="31.5" outlineLevel="5">
      <c r="A235" s="5" t="s">
        <v>147</v>
      </c>
      <c r="B235" s="6" t="s">
        <v>11</v>
      </c>
      <c r="C235" s="6" t="s">
        <v>358</v>
      </c>
      <c r="D235" s="6" t="s">
        <v>5</v>
      </c>
      <c r="E235" s="6"/>
      <c r="F235" s="52">
        <f>F236</f>
        <v>50</v>
      </c>
      <c r="G235" s="69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2">
        <f>X236</f>
        <v>0</v>
      </c>
      <c r="Y235" s="81">
        <f t="shared" si="31"/>
        <v>0</v>
      </c>
      <c r="AA235" s="137"/>
    </row>
    <row r="236" spans="1:27" s="23" customFormat="1" ht="94.5" outlineLevel="5">
      <c r="A236" s="61" t="s">
        <v>344</v>
      </c>
      <c r="B236" s="60" t="s">
        <v>11</v>
      </c>
      <c r="C236" s="60" t="s">
        <v>358</v>
      </c>
      <c r="D236" s="60" t="s">
        <v>337</v>
      </c>
      <c r="E236" s="60"/>
      <c r="F236" s="62">
        <v>50</v>
      </c>
      <c r="G236" s="69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62">
        <v>0</v>
      </c>
      <c r="Y236" s="81">
        <f t="shared" si="31"/>
        <v>0</v>
      </c>
      <c r="AA236" s="137"/>
    </row>
    <row r="237" spans="1:27" s="23" customFormat="1" ht="31.5" outlineLevel="5">
      <c r="A237" s="34" t="s">
        <v>380</v>
      </c>
      <c r="B237" s="18" t="s">
        <v>11</v>
      </c>
      <c r="C237" s="18" t="s">
        <v>356</v>
      </c>
      <c r="D237" s="18" t="s">
        <v>5</v>
      </c>
      <c r="E237" s="32"/>
      <c r="F237" s="51">
        <f>F238</f>
        <v>414.2117</v>
      </c>
      <c r="G237" s="69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X237" s="51">
        <f>X238</f>
        <v>0</v>
      </c>
      <c r="Y237" s="81">
        <f t="shared" si="31"/>
        <v>0</v>
      </c>
      <c r="AA237" s="137"/>
    </row>
    <row r="238" spans="1:27" s="23" customFormat="1" ht="15.75" outlineLevel="5">
      <c r="A238" s="5" t="s">
        <v>91</v>
      </c>
      <c r="B238" s="6" t="s">
        <v>11</v>
      </c>
      <c r="C238" s="6" t="s">
        <v>357</v>
      </c>
      <c r="D238" s="6" t="s">
        <v>92</v>
      </c>
      <c r="E238" s="32"/>
      <c r="F238" s="52">
        <f>F239</f>
        <v>414.2117</v>
      </c>
      <c r="G238" s="69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X238" s="52">
        <f>X239</f>
        <v>0</v>
      </c>
      <c r="Y238" s="81">
        <f t="shared" si="31"/>
        <v>0</v>
      </c>
      <c r="AA238" s="137"/>
    </row>
    <row r="239" spans="1:27" s="23" customFormat="1" ht="31.5" outlineLevel="5">
      <c r="A239" s="36" t="s">
        <v>93</v>
      </c>
      <c r="B239" s="32" t="s">
        <v>11</v>
      </c>
      <c r="C239" s="32" t="s">
        <v>357</v>
      </c>
      <c r="D239" s="32" t="s">
        <v>94</v>
      </c>
      <c r="E239" s="32"/>
      <c r="F239" s="53">
        <v>414.2117</v>
      </c>
      <c r="G239" s="69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X239" s="53">
        <v>0</v>
      </c>
      <c r="Y239" s="81">
        <f t="shared" si="31"/>
        <v>0</v>
      </c>
      <c r="AA239" s="137"/>
    </row>
    <row r="240" spans="1:27" s="23" customFormat="1" ht="18.75" outlineLevel="6">
      <c r="A240" s="15" t="s">
        <v>64</v>
      </c>
      <c r="B240" s="28" t="s">
        <v>55</v>
      </c>
      <c r="C240" s="28" t="s">
        <v>234</v>
      </c>
      <c r="D240" s="28" t="s">
        <v>5</v>
      </c>
      <c r="E240" s="28"/>
      <c r="F240" s="56">
        <f>F275+F241+F248</f>
        <v>81163.19634</v>
      </c>
      <c r="G240" s="67" t="e">
        <f>#REF!+G275</f>
        <v>#REF!</v>
      </c>
      <c r="H240" s="17" t="e">
        <f>#REF!+H275</f>
        <v>#REF!</v>
      </c>
      <c r="I240" s="17" t="e">
        <f>#REF!+I275</f>
        <v>#REF!</v>
      </c>
      <c r="J240" s="17" t="e">
        <f>#REF!+J275</f>
        <v>#REF!</v>
      </c>
      <c r="K240" s="17" t="e">
        <f>#REF!+K275</f>
        <v>#REF!</v>
      </c>
      <c r="L240" s="17" t="e">
        <f>#REF!+L275</f>
        <v>#REF!</v>
      </c>
      <c r="M240" s="17" t="e">
        <f>#REF!+M275</f>
        <v>#REF!</v>
      </c>
      <c r="N240" s="17" t="e">
        <f>#REF!+N275</f>
        <v>#REF!</v>
      </c>
      <c r="O240" s="17" t="e">
        <f>#REF!+O275</f>
        <v>#REF!</v>
      </c>
      <c r="P240" s="17" t="e">
        <f>#REF!+P275</f>
        <v>#REF!</v>
      </c>
      <c r="Q240" s="17" t="e">
        <f>#REF!+Q275</f>
        <v>#REF!</v>
      </c>
      <c r="R240" s="17" t="e">
        <f>#REF!+R275</f>
        <v>#REF!</v>
      </c>
      <c r="S240" s="17" t="e">
        <f>#REF!+S275</f>
        <v>#REF!</v>
      </c>
      <c r="T240" s="17" t="e">
        <f>#REF!+T275</f>
        <v>#REF!</v>
      </c>
      <c r="U240" s="17" t="e">
        <f>#REF!+U275</f>
        <v>#REF!</v>
      </c>
      <c r="V240" s="17" t="e">
        <f>#REF!+V275</f>
        <v>#REF!</v>
      </c>
      <c r="X240" s="56">
        <f>X275+X241+X248</f>
        <v>1472.301</v>
      </c>
      <c r="Y240" s="81">
        <f t="shared" si="31"/>
        <v>1.8140007619123297</v>
      </c>
      <c r="AA240" s="137"/>
    </row>
    <row r="241" spans="1:27" s="23" customFormat="1" ht="18.75" outlineLevel="6">
      <c r="A241" s="41" t="s">
        <v>200</v>
      </c>
      <c r="B241" s="9" t="s">
        <v>199</v>
      </c>
      <c r="C241" s="9" t="s">
        <v>234</v>
      </c>
      <c r="D241" s="9" t="s">
        <v>5</v>
      </c>
      <c r="E241" s="9"/>
      <c r="F241" s="50">
        <f>F242</f>
        <v>5600</v>
      </c>
      <c r="G241" s="6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X241" s="50">
        <f>X242</f>
        <v>1224.549</v>
      </c>
      <c r="Y241" s="81">
        <f t="shared" si="31"/>
        <v>21.866946428571428</v>
      </c>
      <c r="AA241" s="137"/>
    </row>
    <row r="242" spans="1:27" s="23" customFormat="1" ht="15.75" outlineLevel="6">
      <c r="A242" s="13" t="s">
        <v>138</v>
      </c>
      <c r="B242" s="9" t="s">
        <v>199</v>
      </c>
      <c r="C242" s="9" t="s">
        <v>234</v>
      </c>
      <c r="D242" s="9" t="s">
        <v>5</v>
      </c>
      <c r="E242" s="9"/>
      <c r="F242" s="10">
        <f>F243</f>
        <v>5600</v>
      </c>
      <c r="G242" s="71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X242" s="10">
        <f>X243</f>
        <v>1224.549</v>
      </c>
      <c r="Y242" s="81">
        <f t="shared" si="31"/>
        <v>21.866946428571428</v>
      </c>
      <c r="AA242" s="137"/>
    </row>
    <row r="243" spans="1:27" s="23" customFormat="1" ht="31.5" outlineLevel="6">
      <c r="A243" s="40" t="s">
        <v>382</v>
      </c>
      <c r="B243" s="18" t="s">
        <v>199</v>
      </c>
      <c r="C243" s="18" t="s">
        <v>361</v>
      </c>
      <c r="D243" s="18" t="s">
        <v>5</v>
      </c>
      <c r="E243" s="18"/>
      <c r="F243" s="51">
        <f>F244</f>
        <v>5600</v>
      </c>
      <c r="G243" s="116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97"/>
      <c r="X243" s="51">
        <f>X244</f>
        <v>1224.549</v>
      </c>
      <c r="Y243" s="81">
        <f t="shared" si="31"/>
        <v>21.866946428571428</v>
      </c>
      <c r="AA243" s="137"/>
    </row>
    <row r="244" spans="1:27" s="23" customFormat="1" ht="33.75" customHeight="1" outlineLevel="6">
      <c r="A244" s="5" t="s">
        <v>362</v>
      </c>
      <c r="B244" s="6" t="s">
        <v>199</v>
      </c>
      <c r="C244" s="6" t="s">
        <v>360</v>
      </c>
      <c r="D244" s="6" t="s">
        <v>5</v>
      </c>
      <c r="E244" s="11"/>
      <c r="F244" s="52">
        <f>F245</f>
        <v>5600</v>
      </c>
      <c r="G244" s="116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97"/>
      <c r="X244" s="52">
        <f>X245</f>
        <v>1224.549</v>
      </c>
      <c r="Y244" s="81">
        <f t="shared" si="31"/>
        <v>21.866946428571428</v>
      </c>
      <c r="AA244" s="137"/>
    </row>
    <row r="245" spans="1:27" s="23" customFormat="1" ht="15.75" outlineLevel="6">
      <c r="A245" s="85" t="s">
        <v>91</v>
      </c>
      <c r="B245" s="86" t="s">
        <v>199</v>
      </c>
      <c r="C245" s="86" t="s">
        <v>360</v>
      </c>
      <c r="D245" s="86" t="s">
        <v>92</v>
      </c>
      <c r="E245" s="87"/>
      <c r="F245" s="90">
        <f>F247+F246</f>
        <v>5600</v>
      </c>
      <c r="G245" s="118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07"/>
      <c r="X245" s="90">
        <f>X247+X246</f>
        <v>1224.549</v>
      </c>
      <c r="Y245" s="81">
        <f t="shared" si="31"/>
        <v>21.866946428571428</v>
      </c>
      <c r="AA245" s="137"/>
    </row>
    <row r="246" spans="1:27" s="23" customFormat="1" ht="31.5" outlineLevel="6">
      <c r="A246" s="31" t="s">
        <v>331</v>
      </c>
      <c r="B246" s="32" t="s">
        <v>199</v>
      </c>
      <c r="C246" s="32" t="s">
        <v>360</v>
      </c>
      <c r="D246" s="32" t="s">
        <v>332</v>
      </c>
      <c r="E246" s="11"/>
      <c r="F246" s="53">
        <v>500</v>
      </c>
      <c r="G246" s="116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97"/>
      <c r="X246" s="53">
        <v>0</v>
      </c>
      <c r="Y246" s="81">
        <f t="shared" si="31"/>
        <v>0</v>
      </c>
      <c r="AA246" s="137"/>
    </row>
    <row r="247" spans="1:27" s="23" customFormat="1" ht="31.5" outlineLevel="6">
      <c r="A247" s="31" t="s">
        <v>93</v>
      </c>
      <c r="B247" s="32" t="s">
        <v>199</v>
      </c>
      <c r="C247" s="32" t="s">
        <v>360</v>
      </c>
      <c r="D247" s="32" t="s">
        <v>94</v>
      </c>
      <c r="E247" s="11"/>
      <c r="F247" s="53">
        <v>5100</v>
      </c>
      <c r="G247" s="116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97"/>
      <c r="X247" s="53">
        <v>1224.549</v>
      </c>
      <c r="Y247" s="81">
        <f t="shared" si="31"/>
        <v>24.010764705882355</v>
      </c>
      <c r="AA247" s="137"/>
    </row>
    <row r="248" spans="1:27" s="23" customFormat="1" ht="18.75" outlineLevel="6">
      <c r="A248" s="41" t="s">
        <v>223</v>
      </c>
      <c r="B248" s="9" t="s">
        <v>224</v>
      </c>
      <c r="C248" s="9" t="s">
        <v>234</v>
      </c>
      <c r="D248" s="9" t="s">
        <v>5</v>
      </c>
      <c r="E248" s="32"/>
      <c r="F248" s="50">
        <f>F249</f>
        <v>75303.46686999999</v>
      </c>
      <c r="G248" s="6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X248" s="50">
        <f>X249</f>
        <v>247.752</v>
      </c>
      <c r="Y248" s="81">
        <f t="shared" si="31"/>
        <v>0.329004772685574</v>
      </c>
      <c r="AA248" s="137"/>
    </row>
    <row r="249" spans="1:27" s="23" customFormat="1" ht="18.75" outlineLevel="6">
      <c r="A249" s="13" t="s">
        <v>148</v>
      </c>
      <c r="B249" s="9" t="s">
        <v>224</v>
      </c>
      <c r="C249" s="9" t="s">
        <v>234</v>
      </c>
      <c r="D249" s="9" t="s">
        <v>5</v>
      </c>
      <c r="E249" s="32"/>
      <c r="F249" s="50">
        <f>F250+F272</f>
        <v>75303.46686999999</v>
      </c>
      <c r="G249" s="6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X249" s="50">
        <f>X250+X272</f>
        <v>247.752</v>
      </c>
      <c r="Y249" s="81">
        <f t="shared" si="31"/>
        <v>0.329004772685574</v>
      </c>
      <c r="AA249" s="137"/>
    </row>
    <row r="250" spans="1:27" s="23" customFormat="1" ht="31.5" outlineLevel="6">
      <c r="A250" s="34" t="s">
        <v>210</v>
      </c>
      <c r="B250" s="18" t="s">
        <v>224</v>
      </c>
      <c r="C250" s="18" t="s">
        <v>268</v>
      </c>
      <c r="D250" s="18" t="s">
        <v>5</v>
      </c>
      <c r="E250" s="18"/>
      <c r="F250" s="51">
        <f>F257+F251+F260+F263+F266+F269</f>
        <v>74841.4</v>
      </c>
      <c r="G250" s="6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X250" s="51">
        <f>X257+X251+X260+X263+X266+X269</f>
        <v>17.15</v>
      </c>
      <c r="Y250" s="81">
        <f t="shared" si="31"/>
        <v>0.02291512451664453</v>
      </c>
      <c r="AA250" s="137"/>
    </row>
    <row r="251" spans="1:27" s="23" customFormat="1" ht="47.25" outlineLevel="6">
      <c r="A251" s="5" t="s">
        <v>197</v>
      </c>
      <c r="B251" s="6" t="s">
        <v>224</v>
      </c>
      <c r="C251" s="6" t="s">
        <v>269</v>
      </c>
      <c r="D251" s="6" t="s">
        <v>5</v>
      </c>
      <c r="E251" s="6"/>
      <c r="F251" s="52">
        <f>F252+F255</f>
        <v>18241</v>
      </c>
      <c r="G251" s="6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X251" s="52">
        <f>X252+X255</f>
        <v>17.15</v>
      </c>
      <c r="Y251" s="81">
        <f t="shared" si="31"/>
        <v>0.09401896825831917</v>
      </c>
      <c r="AA251" s="137"/>
    </row>
    <row r="252" spans="1:27" s="23" customFormat="1" ht="18.75" outlineLevel="6">
      <c r="A252" s="85" t="s">
        <v>91</v>
      </c>
      <c r="B252" s="86" t="s">
        <v>224</v>
      </c>
      <c r="C252" s="86" t="s">
        <v>269</v>
      </c>
      <c r="D252" s="86" t="s">
        <v>92</v>
      </c>
      <c r="E252" s="86"/>
      <c r="F252" s="90">
        <f>F254+F253</f>
        <v>6016</v>
      </c>
      <c r="G252" s="92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89"/>
      <c r="X252" s="90">
        <f>X254+X253</f>
        <v>17.15</v>
      </c>
      <c r="Y252" s="81">
        <f t="shared" si="31"/>
        <v>0.2850731382978723</v>
      </c>
      <c r="AA252" s="137"/>
    </row>
    <row r="253" spans="1:27" s="23" customFormat="1" ht="31.5" outlineLevel="6">
      <c r="A253" s="31" t="s">
        <v>331</v>
      </c>
      <c r="B253" s="32" t="s">
        <v>224</v>
      </c>
      <c r="C253" s="32" t="s">
        <v>269</v>
      </c>
      <c r="D253" s="32" t="s">
        <v>332</v>
      </c>
      <c r="E253" s="32"/>
      <c r="F253" s="53">
        <v>2700</v>
      </c>
      <c r="G253" s="6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X253" s="53">
        <v>0</v>
      </c>
      <c r="Y253" s="81">
        <f t="shared" si="31"/>
        <v>0</v>
      </c>
      <c r="AA253" s="137"/>
    </row>
    <row r="254" spans="1:27" s="23" customFormat="1" ht="31.5" outlineLevel="6">
      <c r="A254" s="31" t="s">
        <v>93</v>
      </c>
      <c r="B254" s="32" t="s">
        <v>224</v>
      </c>
      <c r="C254" s="32" t="s">
        <v>269</v>
      </c>
      <c r="D254" s="32" t="s">
        <v>94</v>
      </c>
      <c r="E254" s="32"/>
      <c r="F254" s="53">
        <v>3316</v>
      </c>
      <c r="G254" s="6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X254" s="53">
        <v>17.15</v>
      </c>
      <c r="Y254" s="81">
        <f t="shared" si="31"/>
        <v>0.517189384800965</v>
      </c>
      <c r="AA254" s="137"/>
    </row>
    <row r="255" spans="1:27" s="23" customFormat="1" ht="18.75" outlineLevel="6">
      <c r="A255" s="85" t="s">
        <v>347</v>
      </c>
      <c r="B255" s="86" t="s">
        <v>224</v>
      </c>
      <c r="C255" s="86" t="s">
        <v>269</v>
      </c>
      <c r="D255" s="86" t="s">
        <v>346</v>
      </c>
      <c r="E255" s="86"/>
      <c r="F255" s="90">
        <f>F256</f>
        <v>12225</v>
      </c>
      <c r="G255" s="92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89"/>
      <c r="X255" s="90">
        <f>X256</f>
        <v>0</v>
      </c>
      <c r="Y255" s="81">
        <f t="shared" si="31"/>
        <v>0</v>
      </c>
      <c r="AA255" s="137"/>
    </row>
    <row r="256" spans="1:27" s="23" customFormat="1" ht="34.5" customHeight="1" outlineLevel="6">
      <c r="A256" s="31" t="s">
        <v>348</v>
      </c>
      <c r="B256" s="32" t="s">
        <v>224</v>
      </c>
      <c r="C256" s="32" t="s">
        <v>269</v>
      </c>
      <c r="D256" s="32" t="s">
        <v>345</v>
      </c>
      <c r="E256" s="32"/>
      <c r="F256" s="53">
        <v>12225</v>
      </c>
      <c r="G256" s="6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X256" s="53">
        <v>0</v>
      </c>
      <c r="Y256" s="81">
        <f t="shared" si="31"/>
        <v>0</v>
      </c>
      <c r="AA256" s="137"/>
    </row>
    <row r="257" spans="1:27" s="23" customFormat="1" ht="32.25" customHeight="1" outlineLevel="6">
      <c r="A257" s="5" t="s">
        <v>225</v>
      </c>
      <c r="B257" s="6" t="s">
        <v>224</v>
      </c>
      <c r="C257" s="6" t="s">
        <v>270</v>
      </c>
      <c r="D257" s="6" t="s">
        <v>5</v>
      </c>
      <c r="E257" s="6"/>
      <c r="F257" s="52">
        <f>F258</f>
        <v>500</v>
      </c>
      <c r="G257" s="6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X257" s="52">
        <f>X258</f>
        <v>0</v>
      </c>
      <c r="Y257" s="81">
        <f t="shared" si="31"/>
        <v>0</v>
      </c>
      <c r="AA257" s="137"/>
    </row>
    <row r="258" spans="1:27" s="23" customFormat="1" ht="18.75" outlineLevel="6">
      <c r="A258" s="85" t="s">
        <v>91</v>
      </c>
      <c r="B258" s="86" t="s">
        <v>224</v>
      </c>
      <c r="C258" s="86" t="s">
        <v>270</v>
      </c>
      <c r="D258" s="86" t="s">
        <v>92</v>
      </c>
      <c r="E258" s="86"/>
      <c r="F258" s="90">
        <f>F259</f>
        <v>500</v>
      </c>
      <c r="G258" s="92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89"/>
      <c r="X258" s="90">
        <f>X259</f>
        <v>0</v>
      </c>
      <c r="Y258" s="81">
        <f t="shared" si="31"/>
        <v>0</v>
      </c>
      <c r="AA258" s="137"/>
    </row>
    <row r="259" spans="1:27" s="23" customFormat="1" ht="31.5" outlineLevel="6">
      <c r="A259" s="31" t="s">
        <v>93</v>
      </c>
      <c r="B259" s="32" t="s">
        <v>224</v>
      </c>
      <c r="C259" s="32" t="s">
        <v>270</v>
      </c>
      <c r="D259" s="32" t="s">
        <v>94</v>
      </c>
      <c r="E259" s="32"/>
      <c r="F259" s="53">
        <v>500</v>
      </c>
      <c r="G259" s="6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X259" s="53">
        <v>0</v>
      </c>
      <c r="Y259" s="81">
        <f t="shared" si="31"/>
        <v>0</v>
      </c>
      <c r="AA259" s="137"/>
    </row>
    <row r="260" spans="1:27" s="23" customFormat="1" ht="47.25" outlineLevel="6">
      <c r="A260" s="5" t="s">
        <v>397</v>
      </c>
      <c r="B260" s="6" t="s">
        <v>224</v>
      </c>
      <c r="C260" s="6" t="s">
        <v>398</v>
      </c>
      <c r="D260" s="6" t="s">
        <v>5</v>
      </c>
      <c r="E260" s="6"/>
      <c r="F260" s="52">
        <f>F261</f>
        <v>3162.4</v>
      </c>
      <c r="G260" s="6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X260" s="52">
        <f>X261</f>
        <v>0</v>
      </c>
      <c r="Y260" s="81">
        <f t="shared" si="31"/>
        <v>0</v>
      </c>
      <c r="AA260" s="137"/>
    </row>
    <row r="261" spans="1:27" s="23" customFormat="1" ht="18.75" outlineLevel="6">
      <c r="A261" s="85" t="s">
        <v>91</v>
      </c>
      <c r="B261" s="86" t="s">
        <v>224</v>
      </c>
      <c r="C261" s="86" t="s">
        <v>398</v>
      </c>
      <c r="D261" s="86" t="s">
        <v>92</v>
      </c>
      <c r="E261" s="86"/>
      <c r="F261" s="90">
        <f>F262</f>
        <v>3162.4</v>
      </c>
      <c r="G261" s="92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89"/>
      <c r="X261" s="90">
        <f>X262</f>
        <v>0</v>
      </c>
      <c r="Y261" s="81">
        <f t="shared" si="31"/>
        <v>0</v>
      </c>
      <c r="AA261" s="137"/>
    </row>
    <row r="262" spans="1:27" s="23" customFormat="1" ht="31.5" outlineLevel="6">
      <c r="A262" s="31" t="s">
        <v>331</v>
      </c>
      <c r="B262" s="32" t="s">
        <v>224</v>
      </c>
      <c r="C262" s="32" t="s">
        <v>398</v>
      </c>
      <c r="D262" s="32" t="s">
        <v>332</v>
      </c>
      <c r="E262" s="32"/>
      <c r="F262" s="53">
        <v>3162.4</v>
      </c>
      <c r="G262" s="6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X262" s="53">
        <v>0</v>
      </c>
      <c r="Y262" s="81">
        <f t="shared" si="31"/>
        <v>0</v>
      </c>
      <c r="AA262" s="137"/>
    </row>
    <row r="263" spans="1:27" s="23" customFormat="1" ht="50.25" customHeight="1" outlineLevel="6">
      <c r="A263" s="5" t="s">
        <v>399</v>
      </c>
      <c r="B263" s="6" t="s">
        <v>224</v>
      </c>
      <c r="C263" s="6" t="s">
        <v>400</v>
      </c>
      <c r="D263" s="6" t="s">
        <v>5</v>
      </c>
      <c r="E263" s="6"/>
      <c r="F263" s="52">
        <f>F264</f>
        <v>48900</v>
      </c>
      <c r="G263" s="6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X263" s="52">
        <f>X264</f>
        <v>0</v>
      </c>
      <c r="Y263" s="81">
        <f t="shared" si="31"/>
        <v>0</v>
      </c>
      <c r="AA263" s="137"/>
    </row>
    <row r="264" spans="1:27" s="23" customFormat="1" ht="18.75" outlineLevel="6">
      <c r="A264" s="85" t="s">
        <v>347</v>
      </c>
      <c r="B264" s="86" t="s">
        <v>224</v>
      </c>
      <c r="C264" s="86" t="s">
        <v>400</v>
      </c>
      <c r="D264" s="86" t="s">
        <v>346</v>
      </c>
      <c r="E264" s="86"/>
      <c r="F264" s="90">
        <f>F265</f>
        <v>48900</v>
      </c>
      <c r="G264" s="92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89"/>
      <c r="X264" s="90">
        <f>X265</f>
        <v>0</v>
      </c>
      <c r="Y264" s="81">
        <f t="shared" si="31"/>
        <v>0</v>
      </c>
      <c r="AA264" s="137"/>
    </row>
    <row r="265" spans="1:27" s="23" customFormat="1" ht="34.5" customHeight="1" outlineLevel="6">
      <c r="A265" s="31" t="s">
        <v>348</v>
      </c>
      <c r="B265" s="32" t="s">
        <v>224</v>
      </c>
      <c r="C265" s="32" t="s">
        <v>400</v>
      </c>
      <c r="D265" s="32" t="s">
        <v>345</v>
      </c>
      <c r="E265" s="32"/>
      <c r="F265" s="53">
        <v>48900</v>
      </c>
      <c r="G265" s="6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X265" s="53">
        <v>0</v>
      </c>
      <c r="Y265" s="81">
        <f t="shared" si="31"/>
        <v>0</v>
      </c>
      <c r="AA265" s="137"/>
    </row>
    <row r="266" spans="1:27" s="23" customFormat="1" ht="18.75" outlineLevel="6">
      <c r="A266" s="5" t="s">
        <v>402</v>
      </c>
      <c r="B266" s="6" t="s">
        <v>224</v>
      </c>
      <c r="C266" s="6" t="s">
        <v>401</v>
      </c>
      <c r="D266" s="6" t="s">
        <v>5</v>
      </c>
      <c r="E266" s="6"/>
      <c r="F266" s="52">
        <f>F267</f>
        <v>3978</v>
      </c>
      <c r="G266" s="6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X266" s="52">
        <f>X267</f>
        <v>0</v>
      </c>
      <c r="Y266" s="81">
        <f aca="true" t="shared" si="33" ref="Y266:Y329">X266/F266*100</f>
        <v>0</v>
      </c>
      <c r="AA266" s="137"/>
    </row>
    <row r="267" spans="1:27" s="23" customFormat="1" ht="47.25" outlineLevel="6">
      <c r="A267" s="85" t="s">
        <v>420</v>
      </c>
      <c r="B267" s="86" t="s">
        <v>224</v>
      </c>
      <c r="C267" s="86" t="s">
        <v>401</v>
      </c>
      <c r="D267" s="86" t="s">
        <v>418</v>
      </c>
      <c r="E267" s="86"/>
      <c r="F267" s="90">
        <f>F268</f>
        <v>3978</v>
      </c>
      <c r="G267" s="92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89"/>
      <c r="X267" s="90">
        <f>X268</f>
        <v>0</v>
      </c>
      <c r="Y267" s="81">
        <f t="shared" si="33"/>
        <v>0</v>
      </c>
      <c r="AA267" s="137"/>
    </row>
    <row r="268" spans="1:27" s="23" customFormat="1" ht="63" outlineLevel="6">
      <c r="A268" s="31" t="s">
        <v>421</v>
      </c>
      <c r="B268" s="32" t="s">
        <v>224</v>
      </c>
      <c r="C268" s="32" t="s">
        <v>401</v>
      </c>
      <c r="D268" s="32" t="s">
        <v>419</v>
      </c>
      <c r="E268" s="32"/>
      <c r="F268" s="53">
        <v>3978</v>
      </c>
      <c r="G268" s="6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X268" s="53">
        <v>0</v>
      </c>
      <c r="Y268" s="81">
        <f t="shared" si="33"/>
        <v>0</v>
      </c>
      <c r="AA268" s="137"/>
    </row>
    <row r="269" spans="1:27" s="23" customFormat="1" ht="31.5" outlineLevel="6">
      <c r="A269" s="5" t="s">
        <v>423</v>
      </c>
      <c r="B269" s="6" t="s">
        <v>224</v>
      </c>
      <c r="C269" s="6" t="s">
        <v>422</v>
      </c>
      <c r="D269" s="6" t="s">
        <v>5</v>
      </c>
      <c r="E269" s="6"/>
      <c r="F269" s="52">
        <f>F270</f>
        <v>60</v>
      </c>
      <c r="G269" s="6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X269" s="52">
        <f>X270</f>
        <v>0</v>
      </c>
      <c r="Y269" s="81">
        <f t="shared" si="33"/>
        <v>0</v>
      </c>
      <c r="AA269" s="137"/>
    </row>
    <row r="270" spans="1:27" s="23" customFormat="1" ht="47.25" outlineLevel="6">
      <c r="A270" s="85" t="s">
        <v>420</v>
      </c>
      <c r="B270" s="86" t="s">
        <v>224</v>
      </c>
      <c r="C270" s="86" t="s">
        <v>422</v>
      </c>
      <c r="D270" s="86" t="s">
        <v>418</v>
      </c>
      <c r="E270" s="86"/>
      <c r="F270" s="90">
        <f>F271</f>
        <v>60</v>
      </c>
      <c r="G270" s="92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89"/>
      <c r="X270" s="90">
        <f>X271</f>
        <v>0</v>
      </c>
      <c r="Y270" s="81">
        <f t="shared" si="33"/>
        <v>0</v>
      </c>
      <c r="AA270" s="137"/>
    </row>
    <row r="271" spans="1:27" s="23" customFormat="1" ht="63" outlineLevel="6">
      <c r="A271" s="31" t="s">
        <v>421</v>
      </c>
      <c r="B271" s="32" t="s">
        <v>224</v>
      </c>
      <c r="C271" s="32" t="s">
        <v>422</v>
      </c>
      <c r="D271" s="32" t="s">
        <v>419</v>
      </c>
      <c r="E271" s="32"/>
      <c r="F271" s="53">
        <v>60</v>
      </c>
      <c r="G271" s="6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X271" s="53">
        <v>0</v>
      </c>
      <c r="Y271" s="81">
        <f t="shared" si="33"/>
        <v>0</v>
      </c>
      <c r="AA271" s="137"/>
    </row>
    <row r="272" spans="1:27" s="23" customFormat="1" ht="31.5" outlineLevel="6">
      <c r="A272" s="34" t="s">
        <v>380</v>
      </c>
      <c r="B272" s="18" t="s">
        <v>224</v>
      </c>
      <c r="C272" s="18" t="s">
        <v>356</v>
      </c>
      <c r="D272" s="18" t="s">
        <v>5</v>
      </c>
      <c r="E272" s="18"/>
      <c r="F272" s="51">
        <f>F273</f>
        <v>462.06687</v>
      </c>
      <c r="G272" s="6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X272" s="51">
        <f>X273</f>
        <v>230.602</v>
      </c>
      <c r="Y272" s="81">
        <f t="shared" si="33"/>
        <v>49.90662931536295</v>
      </c>
      <c r="AA272" s="137"/>
    </row>
    <row r="273" spans="1:27" s="23" customFormat="1" ht="18.75" outlineLevel="6">
      <c r="A273" s="5" t="s">
        <v>91</v>
      </c>
      <c r="B273" s="6" t="s">
        <v>224</v>
      </c>
      <c r="C273" s="6" t="s">
        <v>357</v>
      </c>
      <c r="D273" s="6" t="s">
        <v>92</v>
      </c>
      <c r="E273" s="6"/>
      <c r="F273" s="52">
        <f>F274</f>
        <v>462.06687</v>
      </c>
      <c r="G273" s="6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X273" s="52">
        <f>X274</f>
        <v>230.602</v>
      </c>
      <c r="Y273" s="81">
        <f t="shared" si="33"/>
        <v>49.90662931536295</v>
      </c>
      <c r="AA273" s="137"/>
    </row>
    <row r="274" spans="1:27" s="23" customFormat="1" ht="31.5" outlineLevel="6">
      <c r="A274" s="36" t="s">
        <v>93</v>
      </c>
      <c r="B274" s="32" t="s">
        <v>224</v>
      </c>
      <c r="C274" s="32" t="s">
        <v>357</v>
      </c>
      <c r="D274" s="32" t="s">
        <v>94</v>
      </c>
      <c r="E274" s="32"/>
      <c r="F274" s="53">
        <v>462.06687</v>
      </c>
      <c r="G274" s="6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X274" s="53">
        <v>230.602</v>
      </c>
      <c r="Y274" s="81">
        <f t="shared" si="33"/>
        <v>49.90662931536295</v>
      </c>
      <c r="AA274" s="137"/>
    </row>
    <row r="275" spans="1:27" s="23" customFormat="1" ht="17.25" customHeight="1" outlineLevel="3">
      <c r="A275" s="8" t="s">
        <v>36</v>
      </c>
      <c r="B275" s="9" t="s">
        <v>12</v>
      </c>
      <c r="C275" s="9" t="s">
        <v>234</v>
      </c>
      <c r="D275" s="9" t="s">
        <v>5</v>
      </c>
      <c r="E275" s="9"/>
      <c r="F275" s="50">
        <f>+F276</f>
        <v>259.72947</v>
      </c>
      <c r="G275" s="103" t="e">
        <f>#REF!+#REF!</f>
        <v>#REF!</v>
      </c>
      <c r="H275" s="50" t="e">
        <f>#REF!+#REF!</f>
        <v>#REF!</v>
      </c>
      <c r="I275" s="50" t="e">
        <f>#REF!+#REF!</f>
        <v>#REF!</v>
      </c>
      <c r="J275" s="50" t="e">
        <f>#REF!+#REF!</f>
        <v>#REF!</v>
      </c>
      <c r="K275" s="50" t="e">
        <f>#REF!+#REF!</f>
        <v>#REF!</v>
      </c>
      <c r="L275" s="50" t="e">
        <f>#REF!+#REF!</f>
        <v>#REF!</v>
      </c>
      <c r="M275" s="50" t="e">
        <f>#REF!+#REF!</f>
        <v>#REF!</v>
      </c>
      <c r="N275" s="50" t="e">
        <f>#REF!+#REF!</f>
        <v>#REF!</v>
      </c>
      <c r="O275" s="50" t="e">
        <f>#REF!+#REF!</f>
        <v>#REF!</v>
      </c>
      <c r="P275" s="50" t="e">
        <f>#REF!+#REF!</f>
        <v>#REF!</v>
      </c>
      <c r="Q275" s="50" t="e">
        <f>#REF!+#REF!</f>
        <v>#REF!</v>
      </c>
      <c r="R275" s="50" t="e">
        <f>#REF!+#REF!</f>
        <v>#REF!</v>
      </c>
      <c r="S275" s="50" t="e">
        <f>#REF!+#REF!</f>
        <v>#REF!</v>
      </c>
      <c r="T275" s="50" t="e">
        <f>#REF!+#REF!</f>
        <v>#REF!</v>
      </c>
      <c r="U275" s="50" t="e">
        <f>#REF!+#REF!</f>
        <v>#REF!</v>
      </c>
      <c r="V275" s="50" t="e">
        <f>#REF!+#REF!</f>
        <v>#REF!</v>
      </c>
      <c r="W275" s="97"/>
      <c r="X275" s="50">
        <f>+X276</f>
        <v>0</v>
      </c>
      <c r="Y275" s="81">
        <f t="shared" si="33"/>
        <v>0</v>
      </c>
      <c r="AA275" s="137"/>
    </row>
    <row r="276" spans="1:27" s="23" customFormat="1" ht="17.25" customHeight="1" outlineLevel="3">
      <c r="A276" s="20" t="s">
        <v>129</v>
      </c>
      <c r="B276" s="9" t="s">
        <v>12</v>
      </c>
      <c r="C276" s="9" t="s">
        <v>235</v>
      </c>
      <c r="D276" s="9" t="s">
        <v>5</v>
      </c>
      <c r="E276" s="9"/>
      <c r="F276" s="50">
        <f>F277</f>
        <v>259.72947</v>
      </c>
      <c r="G276" s="7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50">
        <f>X277</f>
        <v>0</v>
      </c>
      <c r="Y276" s="81">
        <f t="shared" si="33"/>
        <v>0</v>
      </c>
      <c r="AA276" s="137"/>
    </row>
    <row r="277" spans="1:27" s="23" customFormat="1" ht="17.25" customHeight="1" outlineLevel="3">
      <c r="A277" s="20" t="s">
        <v>131</v>
      </c>
      <c r="B277" s="9" t="s">
        <v>12</v>
      </c>
      <c r="C277" s="9" t="s">
        <v>236</v>
      </c>
      <c r="D277" s="9" t="s">
        <v>5</v>
      </c>
      <c r="E277" s="9"/>
      <c r="F277" s="50">
        <f>F278+F284</f>
        <v>259.72947</v>
      </c>
      <c r="G277" s="7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50">
        <f>X278+X284</f>
        <v>0</v>
      </c>
      <c r="Y277" s="81">
        <f t="shared" si="33"/>
        <v>0</v>
      </c>
      <c r="AA277" s="137"/>
    </row>
    <row r="278" spans="1:27" s="23" customFormat="1" ht="50.25" customHeight="1" outlineLevel="3">
      <c r="A278" s="40" t="s">
        <v>180</v>
      </c>
      <c r="B278" s="18" t="s">
        <v>12</v>
      </c>
      <c r="C278" s="18" t="s">
        <v>271</v>
      </c>
      <c r="D278" s="18" t="s">
        <v>5</v>
      </c>
      <c r="E278" s="18"/>
      <c r="F278" s="51">
        <f>F279+F282</f>
        <v>0.72947</v>
      </c>
      <c r="G278" s="103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97"/>
      <c r="X278" s="51">
        <f>X279+X282</f>
        <v>0</v>
      </c>
      <c r="Y278" s="81">
        <f t="shared" si="33"/>
        <v>0</v>
      </c>
      <c r="AA278" s="137"/>
    </row>
    <row r="279" spans="1:27" s="23" customFormat="1" ht="18" customHeight="1" outlineLevel="3">
      <c r="A279" s="5" t="s">
        <v>90</v>
      </c>
      <c r="B279" s="6" t="s">
        <v>12</v>
      </c>
      <c r="C279" s="6" t="s">
        <v>271</v>
      </c>
      <c r="D279" s="6" t="s">
        <v>89</v>
      </c>
      <c r="E279" s="6"/>
      <c r="F279" s="52">
        <f>F280+F281</f>
        <v>0.61</v>
      </c>
      <c r="G279" s="7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52">
        <f>X280+X281</f>
        <v>0</v>
      </c>
      <c r="Y279" s="81">
        <f t="shared" si="33"/>
        <v>0</v>
      </c>
      <c r="AA279" s="137"/>
    </row>
    <row r="280" spans="1:27" s="23" customFormat="1" ht="17.25" customHeight="1" outlineLevel="3">
      <c r="A280" s="31" t="s">
        <v>227</v>
      </c>
      <c r="B280" s="32" t="s">
        <v>12</v>
      </c>
      <c r="C280" s="32" t="s">
        <v>271</v>
      </c>
      <c r="D280" s="32" t="s">
        <v>87</v>
      </c>
      <c r="E280" s="32"/>
      <c r="F280" s="53">
        <v>0.47</v>
      </c>
      <c r="G280" s="7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53">
        <v>0</v>
      </c>
      <c r="Y280" s="81">
        <f t="shared" si="33"/>
        <v>0</v>
      </c>
      <c r="AA280" s="137"/>
    </row>
    <row r="281" spans="1:27" s="23" customFormat="1" ht="50.25" customHeight="1" outlineLevel="3">
      <c r="A281" s="31" t="s">
        <v>228</v>
      </c>
      <c r="B281" s="32" t="s">
        <v>12</v>
      </c>
      <c r="C281" s="32" t="s">
        <v>271</v>
      </c>
      <c r="D281" s="32" t="s">
        <v>229</v>
      </c>
      <c r="E281" s="32"/>
      <c r="F281" s="53">
        <v>0.14</v>
      </c>
      <c r="G281" s="7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53">
        <v>0</v>
      </c>
      <c r="Y281" s="81">
        <f t="shared" si="33"/>
        <v>0</v>
      </c>
      <c r="AA281" s="137"/>
    </row>
    <row r="282" spans="1:27" s="23" customFormat="1" ht="17.25" customHeight="1" outlineLevel="3">
      <c r="A282" s="5" t="s">
        <v>91</v>
      </c>
      <c r="B282" s="6" t="s">
        <v>12</v>
      </c>
      <c r="C282" s="6" t="s">
        <v>271</v>
      </c>
      <c r="D282" s="6" t="s">
        <v>92</v>
      </c>
      <c r="E282" s="6"/>
      <c r="F282" s="52">
        <f>F283</f>
        <v>0.11947</v>
      </c>
      <c r="G282" s="7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52">
        <f>X283</f>
        <v>0</v>
      </c>
      <c r="Y282" s="81">
        <f t="shared" si="33"/>
        <v>0</v>
      </c>
      <c r="AA282" s="137"/>
    </row>
    <row r="283" spans="1:27" s="23" customFormat="1" ht="17.25" customHeight="1" outlineLevel="3">
      <c r="A283" s="31" t="s">
        <v>93</v>
      </c>
      <c r="B283" s="32" t="s">
        <v>12</v>
      </c>
      <c r="C283" s="32" t="s">
        <v>271</v>
      </c>
      <c r="D283" s="32" t="s">
        <v>94</v>
      </c>
      <c r="E283" s="32"/>
      <c r="F283" s="53">
        <v>0.11947</v>
      </c>
      <c r="G283" s="7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53">
        <v>0</v>
      </c>
      <c r="Y283" s="81">
        <f t="shared" si="33"/>
        <v>0</v>
      </c>
      <c r="AA283" s="137"/>
    </row>
    <row r="284" spans="1:27" s="23" customFormat="1" ht="17.25" customHeight="1" outlineLevel="3">
      <c r="A284" s="34" t="s">
        <v>198</v>
      </c>
      <c r="B284" s="18" t="s">
        <v>12</v>
      </c>
      <c r="C284" s="18" t="s">
        <v>272</v>
      </c>
      <c r="D284" s="18" t="s">
        <v>5</v>
      </c>
      <c r="E284" s="18"/>
      <c r="F284" s="19">
        <f>F285</f>
        <v>259</v>
      </c>
      <c r="G284" s="7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19">
        <f>X285</f>
        <v>0</v>
      </c>
      <c r="Y284" s="81">
        <f t="shared" si="33"/>
        <v>0</v>
      </c>
      <c r="AA284" s="137"/>
    </row>
    <row r="285" spans="1:27" s="23" customFormat="1" ht="17.25" customHeight="1" outlineLevel="3">
      <c r="A285" s="5" t="s">
        <v>91</v>
      </c>
      <c r="B285" s="6" t="s">
        <v>12</v>
      </c>
      <c r="C285" s="6" t="s">
        <v>272</v>
      </c>
      <c r="D285" s="6" t="s">
        <v>92</v>
      </c>
      <c r="E285" s="6"/>
      <c r="F285" s="7">
        <f>F286</f>
        <v>259</v>
      </c>
      <c r="G285" s="7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7">
        <f>X286</f>
        <v>0</v>
      </c>
      <c r="Y285" s="81">
        <f t="shared" si="33"/>
        <v>0</v>
      </c>
      <c r="AA285" s="137"/>
    </row>
    <row r="286" spans="1:27" s="23" customFormat="1" ht="17.25" customHeight="1" outlineLevel="3">
      <c r="A286" s="31" t="s">
        <v>93</v>
      </c>
      <c r="B286" s="32" t="s">
        <v>12</v>
      </c>
      <c r="C286" s="32" t="s">
        <v>272</v>
      </c>
      <c r="D286" s="32" t="s">
        <v>94</v>
      </c>
      <c r="E286" s="32"/>
      <c r="F286" s="33">
        <v>259</v>
      </c>
      <c r="G286" s="7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X286" s="33">
        <v>0</v>
      </c>
      <c r="Y286" s="81">
        <f t="shared" si="33"/>
        <v>0</v>
      </c>
      <c r="AA286" s="137"/>
    </row>
    <row r="287" spans="1:27" s="23" customFormat="1" ht="18.75" outlineLevel="6">
      <c r="A287" s="15" t="s">
        <v>54</v>
      </c>
      <c r="B287" s="16" t="s">
        <v>53</v>
      </c>
      <c r="C287" s="16" t="s">
        <v>234</v>
      </c>
      <c r="D287" s="16" t="s">
        <v>5</v>
      </c>
      <c r="E287" s="16"/>
      <c r="F287" s="49">
        <f>F288+F318+F352+F368+F373+F384</f>
        <v>613627.45972</v>
      </c>
      <c r="G287" s="67" t="e">
        <f aca="true" t="shared" si="34" ref="G287:V287">G293+G318+G373+G384</f>
        <v>#REF!</v>
      </c>
      <c r="H287" s="17" t="e">
        <f t="shared" si="34"/>
        <v>#REF!</v>
      </c>
      <c r="I287" s="17" t="e">
        <f t="shared" si="34"/>
        <v>#REF!</v>
      </c>
      <c r="J287" s="17" t="e">
        <f t="shared" si="34"/>
        <v>#REF!</v>
      </c>
      <c r="K287" s="17" t="e">
        <f t="shared" si="34"/>
        <v>#REF!</v>
      </c>
      <c r="L287" s="17" t="e">
        <f t="shared" si="34"/>
        <v>#REF!</v>
      </c>
      <c r="M287" s="17" t="e">
        <f t="shared" si="34"/>
        <v>#REF!</v>
      </c>
      <c r="N287" s="17" t="e">
        <f t="shared" si="34"/>
        <v>#REF!</v>
      </c>
      <c r="O287" s="17" t="e">
        <f t="shared" si="34"/>
        <v>#REF!</v>
      </c>
      <c r="P287" s="17" t="e">
        <f t="shared" si="34"/>
        <v>#REF!</v>
      </c>
      <c r="Q287" s="17" t="e">
        <f t="shared" si="34"/>
        <v>#REF!</v>
      </c>
      <c r="R287" s="17" t="e">
        <f t="shared" si="34"/>
        <v>#REF!</v>
      </c>
      <c r="S287" s="17" t="e">
        <f t="shared" si="34"/>
        <v>#REF!</v>
      </c>
      <c r="T287" s="17" t="e">
        <f t="shared" si="34"/>
        <v>#REF!</v>
      </c>
      <c r="U287" s="17" t="e">
        <f t="shared" si="34"/>
        <v>#REF!</v>
      </c>
      <c r="V287" s="17" t="e">
        <f t="shared" si="34"/>
        <v>#REF!</v>
      </c>
      <c r="X287" s="49">
        <f>X288+X318+X352+X368+X373+X384</f>
        <v>152554.647</v>
      </c>
      <c r="Y287" s="81">
        <f t="shared" si="33"/>
        <v>24.861118025847656</v>
      </c>
      <c r="AA287" s="137"/>
    </row>
    <row r="288" spans="1:27" s="23" customFormat="1" ht="18.75" outlineLevel="6">
      <c r="A288" s="15" t="s">
        <v>44</v>
      </c>
      <c r="B288" s="16" t="s">
        <v>20</v>
      </c>
      <c r="C288" s="16" t="s">
        <v>234</v>
      </c>
      <c r="D288" s="16" t="s">
        <v>5</v>
      </c>
      <c r="E288" s="16"/>
      <c r="F288" s="49">
        <f>F293+F289</f>
        <v>131751.01622999998</v>
      </c>
      <c r="G288" s="6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X288" s="49">
        <f>X293+X289</f>
        <v>35398.172</v>
      </c>
      <c r="Y288" s="81">
        <f t="shared" si="33"/>
        <v>26.867475494993382</v>
      </c>
      <c r="AA288" s="137"/>
    </row>
    <row r="289" spans="1:27" s="23" customFormat="1" ht="31.5" outlineLevel="6">
      <c r="A289" s="20" t="s">
        <v>129</v>
      </c>
      <c r="B289" s="9" t="s">
        <v>20</v>
      </c>
      <c r="C289" s="9" t="s">
        <v>235</v>
      </c>
      <c r="D289" s="9" t="s">
        <v>5</v>
      </c>
      <c r="E289" s="9"/>
      <c r="F289" s="50">
        <f>F290</f>
        <v>4514.64469</v>
      </c>
      <c r="G289" s="6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X289" s="50">
        <f>X290</f>
        <v>4514.645</v>
      </c>
      <c r="Y289" s="81">
        <f t="shared" si="33"/>
        <v>100.00000686654258</v>
      </c>
      <c r="AA289" s="137"/>
    </row>
    <row r="290" spans="1:27" s="23" customFormat="1" ht="31.5" outlineLevel="6">
      <c r="A290" s="20" t="s">
        <v>131</v>
      </c>
      <c r="B290" s="9" t="s">
        <v>20</v>
      </c>
      <c r="C290" s="9" t="s">
        <v>236</v>
      </c>
      <c r="D290" s="9" t="s">
        <v>5</v>
      </c>
      <c r="E290" s="9"/>
      <c r="F290" s="50">
        <f>F291</f>
        <v>4514.64469</v>
      </c>
      <c r="G290" s="6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X290" s="50">
        <f>X291</f>
        <v>4514.645</v>
      </c>
      <c r="Y290" s="81">
        <f t="shared" si="33"/>
        <v>100.00000686654258</v>
      </c>
      <c r="AA290" s="137"/>
    </row>
    <row r="291" spans="1:27" s="23" customFormat="1" ht="31.5" outlineLevel="6">
      <c r="A291" s="34" t="s">
        <v>351</v>
      </c>
      <c r="B291" s="18" t="s">
        <v>20</v>
      </c>
      <c r="C291" s="18" t="s">
        <v>376</v>
      </c>
      <c r="D291" s="18" t="s">
        <v>5</v>
      </c>
      <c r="E291" s="18"/>
      <c r="F291" s="51">
        <f>F292</f>
        <v>4514.64469</v>
      </c>
      <c r="G291" s="6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X291" s="51">
        <f>X292</f>
        <v>4514.645</v>
      </c>
      <c r="Y291" s="81">
        <f t="shared" si="33"/>
        <v>100.00000686654258</v>
      </c>
      <c r="AA291" s="137"/>
    </row>
    <row r="292" spans="1:27" s="23" customFormat="1" ht="18.75" outlineLevel="6">
      <c r="A292" s="61" t="s">
        <v>84</v>
      </c>
      <c r="B292" s="60" t="s">
        <v>20</v>
      </c>
      <c r="C292" s="60" t="s">
        <v>376</v>
      </c>
      <c r="D292" s="60" t="s">
        <v>85</v>
      </c>
      <c r="E292" s="60"/>
      <c r="F292" s="62">
        <v>4514.64469</v>
      </c>
      <c r="G292" s="94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84"/>
      <c r="X292" s="62">
        <v>4514.645</v>
      </c>
      <c r="Y292" s="81">
        <f t="shared" si="33"/>
        <v>100.00000686654258</v>
      </c>
      <c r="AA292" s="137"/>
    </row>
    <row r="293" spans="1:27" s="23" customFormat="1" ht="15.75" outlineLevel="6">
      <c r="A293" s="41" t="s">
        <v>211</v>
      </c>
      <c r="B293" s="9" t="s">
        <v>20</v>
      </c>
      <c r="C293" s="9" t="s">
        <v>273</v>
      </c>
      <c r="D293" s="9" t="s">
        <v>5</v>
      </c>
      <c r="E293" s="9"/>
      <c r="F293" s="50">
        <f>F294+F310+F314</f>
        <v>127236.37154</v>
      </c>
      <c r="G293" s="70">
        <f aca="true" t="shared" si="35" ref="G293:V293">G294</f>
        <v>0</v>
      </c>
      <c r="H293" s="10">
        <f t="shared" si="35"/>
        <v>0</v>
      </c>
      <c r="I293" s="10">
        <f t="shared" si="35"/>
        <v>0</v>
      </c>
      <c r="J293" s="10">
        <f t="shared" si="35"/>
        <v>0</v>
      </c>
      <c r="K293" s="10">
        <f t="shared" si="35"/>
        <v>0</v>
      </c>
      <c r="L293" s="10">
        <f t="shared" si="35"/>
        <v>0</v>
      </c>
      <c r="M293" s="10">
        <f t="shared" si="35"/>
        <v>0</v>
      </c>
      <c r="N293" s="10">
        <f t="shared" si="35"/>
        <v>0</v>
      </c>
      <c r="O293" s="10">
        <f t="shared" si="35"/>
        <v>0</v>
      </c>
      <c r="P293" s="10">
        <f t="shared" si="35"/>
        <v>0</v>
      </c>
      <c r="Q293" s="10">
        <f t="shared" si="35"/>
        <v>0</v>
      </c>
      <c r="R293" s="10">
        <f t="shared" si="35"/>
        <v>0</v>
      </c>
      <c r="S293" s="10">
        <f t="shared" si="35"/>
        <v>0</v>
      </c>
      <c r="T293" s="10">
        <f t="shared" si="35"/>
        <v>0</v>
      </c>
      <c r="U293" s="10">
        <f t="shared" si="35"/>
        <v>0</v>
      </c>
      <c r="V293" s="10">
        <f t="shared" si="35"/>
        <v>0</v>
      </c>
      <c r="X293" s="50">
        <f>X294+X310+X314</f>
        <v>30883.527</v>
      </c>
      <c r="Y293" s="81">
        <f t="shared" si="33"/>
        <v>24.27256186749319</v>
      </c>
      <c r="AA293" s="137"/>
    </row>
    <row r="294" spans="1:27" s="23" customFormat="1" ht="19.5" customHeight="1" outlineLevel="6">
      <c r="A294" s="41" t="s">
        <v>149</v>
      </c>
      <c r="B294" s="9" t="s">
        <v>20</v>
      </c>
      <c r="C294" s="9" t="s">
        <v>274</v>
      </c>
      <c r="D294" s="9" t="s">
        <v>5</v>
      </c>
      <c r="E294" s="9"/>
      <c r="F294" s="50">
        <f>F295+F298+F301+F304+F307</f>
        <v>127236.37154</v>
      </c>
      <c r="G294" s="70">
        <f aca="true" t="shared" si="36" ref="G294:V294">G295</f>
        <v>0</v>
      </c>
      <c r="H294" s="10">
        <f t="shared" si="36"/>
        <v>0</v>
      </c>
      <c r="I294" s="10">
        <f t="shared" si="36"/>
        <v>0</v>
      </c>
      <c r="J294" s="10">
        <f t="shared" si="36"/>
        <v>0</v>
      </c>
      <c r="K294" s="10">
        <f t="shared" si="36"/>
        <v>0</v>
      </c>
      <c r="L294" s="10">
        <f t="shared" si="36"/>
        <v>0</v>
      </c>
      <c r="M294" s="10">
        <f t="shared" si="36"/>
        <v>0</v>
      </c>
      <c r="N294" s="10">
        <f t="shared" si="36"/>
        <v>0</v>
      </c>
      <c r="O294" s="10">
        <f t="shared" si="36"/>
        <v>0</v>
      </c>
      <c r="P294" s="10">
        <f t="shared" si="36"/>
        <v>0</v>
      </c>
      <c r="Q294" s="10">
        <f t="shared" si="36"/>
        <v>0</v>
      </c>
      <c r="R294" s="10">
        <f t="shared" si="36"/>
        <v>0</v>
      </c>
      <c r="S294" s="10">
        <f t="shared" si="36"/>
        <v>0</v>
      </c>
      <c r="T294" s="10">
        <f t="shared" si="36"/>
        <v>0</v>
      </c>
      <c r="U294" s="10">
        <f t="shared" si="36"/>
        <v>0</v>
      </c>
      <c r="V294" s="10">
        <f t="shared" si="36"/>
        <v>0</v>
      </c>
      <c r="X294" s="50">
        <f>X295+X298+X301+X304+X307</f>
        <v>30883.527</v>
      </c>
      <c r="Y294" s="81">
        <f t="shared" si="33"/>
        <v>24.27256186749319</v>
      </c>
      <c r="AA294" s="137"/>
    </row>
    <row r="295" spans="1:27" s="23" customFormat="1" ht="31.5" outlineLevel="6">
      <c r="A295" s="34" t="s">
        <v>150</v>
      </c>
      <c r="B295" s="18" t="s">
        <v>20</v>
      </c>
      <c r="C295" s="18" t="s">
        <v>275</v>
      </c>
      <c r="D295" s="18" t="s">
        <v>5</v>
      </c>
      <c r="E295" s="18"/>
      <c r="F295" s="51">
        <f>F296</f>
        <v>36910</v>
      </c>
      <c r="G295" s="69">
        <f aca="true" t="shared" si="37" ref="G295:V295">G297</f>
        <v>0</v>
      </c>
      <c r="H295" s="7">
        <f t="shared" si="37"/>
        <v>0</v>
      </c>
      <c r="I295" s="7">
        <f t="shared" si="37"/>
        <v>0</v>
      </c>
      <c r="J295" s="7">
        <f t="shared" si="37"/>
        <v>0</v>
      </c>
      <c r="K295" s="7">
        <f t="shared" si="37"/>
        <v>0</v>
      </c>
      <c r="L295" s="7">
        <f t="shared" si="37"/>
        <v>0</v>
      </c>
      <c r="M295" s="7">
        <f t="shared" si="37"/>
        <v>0</v>
      </c>
      <c r="N295" s="7">
        <f t="shared" si="37"/>
        <v>0</v>
      </c>
      <c r="O295" s="7">
        <f t="shared" si="37"/>
        <v>0</v>
      </c>
      <c r="P295" s="7">
        <f t="shared" si="37"/>
        <v>0</v>
      </c>
      <c r="Q295" s="7">
        <f t="shared" si="37"/>
        <v>0</v>
      </c>
      <c r="R295" s="7">
        <f t="shared" si="37"/>
        <v>0</v>
      </c>
      <c r="S295" s="7">
        <f t="shared" si="37"/>
        <v>0</v>
      </c>
      <c r="T295" s="7">
        <f t="shared" si="37"/>
        <v>0</v>
      </c>
      <c r="U295" s="7">
        <f t="shared" si="37"/>
        <v>0</v>
      </c>
      <c r="V295" s="7">
        <f t="shared" si="37"/>
        <v>0</v>
      </c>
      <c r="X295" s="51">
        <f>X296</f>
        <v>9211.587</v>
      </c>
      <c r="Y295" s="81">
        <f t="shared" si="33"/>
        <v>24.95688702248713</v>
      </c>
      <c r="AA295" s="137"/>
    </row>
    <row r="296" spans="1:27" s="23" customFormat="1" ht="15.75" outlineLevel="6">
      <c r="A296" s="5" t="s">
        <v>114</v>
      </c>
      <c r="B296" s="6" t="s">
        <v>20</v>
      </c>
      <c r="C296" s="6" t="s">
        <v>275</v>
      </c>
      <c r="D296" s="6" t="s">
        <v>115</v>
      </c>
      <c r="E296" s="6"/>
      <c r="F296" s="52">
        <f>F297</f>
        <v>36910</v>
      </c>
      <c r="G296" s="69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52">
        <f>X297</f>
        <v>9211.587</v>
      </c>
      <c r="Y296" s="81">
        <f t="shared" si="33"/>
        <v>24.95688702248713</v>
      </c>
      <c r="AA296" s="137"/>
    </row>
    <row r="297" spans="1:27" s="23" customFormat="1" ht="47.25" outlineLevel="6">
      <c r="A297" s="36" t="s">
        <v>189</v>
      </c>
      <c r="B297" s="32" t="s">
        <v>20</v>
      </c>
      <c r="C297" s="32" t="s">
        <v>275</v>
      </c>
      <c r="D297" s="32" t="s">
        <v>83</v>
      </c>
      <c r="E297" s="32"/>
      <c r="F297" s="53">
        <v>36910</v>
      </c>
      <c r="G297" s="69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53">
        <v>9211.587</v>
      </c>
      <c r="Y297" s="81">
        <f t="shared" si="33"/>
        <v>24.95688702248713</v>
      </c>
      <c r="AA297" s="137"/>
    </row>
    <row r="298" spans="1:27" s="23" customFormat="1" ht="63" outlineLevel="6">
      <c r="A298" s="40" t="s">
        <v>152</v>
      </c>
      <c r="B298" s="18" t="s">
        <v>20</v>
      </c>
      <c r="C298" s="18" t="s">
        <v>276</v>
      </c>
      <c r="D298" s="18" t="s">
        <v>5</v>
      </c>
      <c r="E298" s="18"/>
      <c r="F298" s="51">
        <f>F299</f>
        <v>86703</v>
      </c>
      <c r="G298" s="69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51">
        <f>X299</f>
        <v>21600</v>
      </c>
      <c r="Y298" s="81">
        <f t="shared" si="33"/>
        <v>24.912632780872634</v>
      </c>
      <c r="AA298" s="137"/>
    </row>
    <row r="299" spans="1:27" s="23" customFormat="1" ht="15.75" outlineLevel="6">
      <c r="A299" s="5" t="s">
        <v>114</v>
      </c>
      <c r="B299" s="6" t="s">
        <v>20</v>
      </c>
      <c r="C299" s="6" t="s">
        <v>276</v>
      </c>
      <c r="D299" s="6" t="s">
        <v>115</v>
      </c>
      <c r="E299" s="6"/>
      <c r="F299" s="52">
        <f>F300</f>
        <v>86703</v>
      </c>
      <c r="G299" s="69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52">
        <f>X300</f>
        <v>21600</v>
      </c>
      <c r="Y299" s="81">
        <f t="shared" si="33"/>
        <v>24.912632780872634</v>
      </c>
      <c r="AA299" s="137"/>
    </row>
    <row r="300" spans="1:27" s="23" customFormat="1" ht="47.25" outlineLevel="6">
      <c r="A300" s="36" t="s">
        <v>189</v>
      </c>
      <c r="B300" s="32" t="s">
        <v>20</v>
      </c>
      <c r="C300" s="32" t="s">
        <v>276</v>
      </c>
      <c r="D300" s="32" t="s">
        <v>83</v>
      </c>
      <c r="E300" s="32"/>
      <c r="F300" s="53">
        <v>86703</v>
      </c>
      <c r="G300" s="69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53">
        <v>21600</v>
      </c>
      <c r="Y300" s="81">
        <f t="shared" si="33"/>
        <v>24.912632780872634</v>
      </c>
      <c r="AA300" s="137"/>
    </row>
    <row r="301" spans="1:27" s="23" customFormat="1" ht="31.5" outlineLevel="6">
      <c r="A301" s="40" t="s">
        <v>154</v>
      </c>
      <c r="B301" s="18" t="s">
        <v>20</v>
      </c>
      <c r="C301" s="18" t="s">
        <v>277</v>
      </c>
      <c r="D301" s="18" t="s">
        <v>5</v>
      </c>
      <c r="E301" s="18"/>
      <c r="F301" s="51">
        <f>F302</f>
        <v>2202.42482</v>
      </c>
      <c r="G301" s="69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51">
        <f>X302</f>
        <v>71.94</v>
      </c>
      <c r="Y301" s="81">
        <f t="shared" si="33"/>
        <v>3.2663998038307613</v>
      </c>
      <c r="AA301" s="137"/>
    </row>
    <row r="302" spans="1:27" s="23" customFormat="1" ht="15.75" outlineLevel="6">
      <c r="A302" s="5" t="s">
        <v>114</v>
      </c>
      <c r="B302" s="6" t="s">
        <v>20</v>
      </c>
      <c r="C302" s="6" t="s">
        <v>277</v>
      </c>
      <c r="D302" s="6" t="s">
        <v>115</v>
      </c>
      <c r="E302" s="6"/>
      <c r="F302" s="52">
        <f>F303</f>
        <v>2202.42482</v>
      </c>
      <c r="G302" s="69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52">
        <f>X303</f>
        <v>71.94</v>
      </c>
      <c r="Y302" s="81">
        <f t="shared" si="33"/>
        <v>3.2663998038307613</v>
      </c>
      <c r="AA302" s="137"/>
    </row>
    <row r="303" spans="1:27" s="23" customFormat="1" ht="15.75" outlineLevel="6">
      <c r="A303" s="36" t="s">
        <v>84</v>
      </c>
      <c r="B303" s="32" t="s">
        <v>20</v>
      </c>
      <c r="C303" s="32" t="s">
        <v>277</v>
      </c>
      <c r="D303" s="32" t="s">
        <v>85</v>
      </c>
      <c r="E303" s="32"/>
      <c r="F303" s="53">
        <v>2202.42482</v>
      </c>
      <c r="G303" s="69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53">
        <v>71.94</v>
      </c>
      <c r="Y303" s="81">
        <f t="shared" si="33"/>
        <v>3.2663998038307613</v>
      </c>
      <c r="AA303" s="137"/>
    </row>
    <row r="304" spans="1:27" s="23" customFormat="1" ht="47.25" outlineLevel="6">
      <c r="A304" s="76" t="s">
        <v>391</v>
      </c>
      <c r="B304" s="18" t="s">
        <v>20</v>
      </c>
      <c r="C304" s="18" t="s">
        <v>392</v>
      </c>
      <c r="D304" s="18" t="s">
        <v>5</v>
      </c>
      <c r="E304" s="18"/>
      <c r="F304" s="51">
        <f>F305</f>
        <v>1369.5872</v>
      </c>
      <c r="G304" s="69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51">
        <f>X305</f>
        <v>0</v>
      </c>
      <c r="Y304" s="81">
        <f t="shared" si="33"/>
        <v>0</v>
      </c>
      <c r="AA304" s="137"/>
    </row>
    <row r="305" spans="1:27" s="23" customFormat="1" ht="15.75" outlineLevel="6">
      <c r="A305" s="5" t="s">
        <v>114</v>
      </c>
      <c r="B305" s="6" t="s">
        <v>20</v>
      </c>
      <c r="C305" s="6" t="s">
        <v>392</v>
      </c>
      <c r="D305" s="6" t="s">
        <v>115</v>
      </c>
      <c r="E305" s="6"/>
      <c r="F305" s="52">
        <f>F306</f>
        <v>1369.5872</v>
      </c>
      <c r="G305" s="69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52">
        <f>X306</f>
        <v>0</v>
      </c>
      <c r="Y305" s="81">
        <f t="shared" si="33"/>
        <v>0</v>
      </c>
      <c r="AA305" s="137"/>
    </row>
    <row r="306" spans="1:27" s="23" customFormat="1" ht="15.75" outlineLevel="6">
      <c r="A306" s="73" t="s">
        <v>84</v>
      </c>
      <c r="B306" s="32" t="s">
        <v>20</v>
      </c>
      <c r="C306" s="32" t="s">
        <v>392</v>
      </c>
      <c r="D306" s="32" t="s">
        <v>85</v>
      </c>
      <c r="E306" s="32"/>
      <c r="F306" s="53">
        <v>1369.5872</v>
      </c>
      <c r="G306" s="69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53">
        <v>0</v>
      </c>
      <c r="Y306" s="81">
        <f t="shared" si="33"/>
        <v>0</v>
      </c>
      <c r="AA306" s="137"/>
    </row>
    <row r="307" spans="1:27" s="23" customFormat="1" ht="47.25" outlineLevel="6">
      <c r="A307" s="76" t="s">
        <v>427</v>
      </c>
      <c r="B307" s="18" t="s">
        <v>20</v>
      </c>
      <c r="C307" s="18" t="s">
        <v>428</v>
      </c>
      <c r="D307" s="18" t="s">
        <v>5</v>
      </c>
      <c r="E307" s="18"/>
      <c r="F307" s="51">
        <f>F308</f>
        <v>51.35952</v>
      </c>
      <c r="G307" s="69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51">
        <f>X308</f>
        <v>0</v>
      </c>
      <c r="Y307" s="81">
        <f t="shared" si="33"/>
        <v>0</v>
      </c>
      <c r="AA307" s="137"/>
    </row>
    <row r="308" spans="1:27" s="23" customFormat="1" ht="15.75" outlineLevel="6">
      <c r="A308" s="5" t="s">
        <v>114</v>
      </c>
      <c r="B308" s="6" t="s">
        <v>20</v>
      </c>
      <c r="C308" s="6" t="s">
        <v>428</v>
      </c>
      <c r="D308" s="6" t="s">
        <v>115</v>
      </c>
      <c r="E308" s="6"/>
      <c r="F308" s="52">
        <f>F309</f>
        <v>51.35952</v>
      </c>
      <c r="G308" s="69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52">
        <f>X309</f>
        <v>0</v>
      </c>
      <c r="Y308" s="81">
        <f t="shared" si="33"/>
        <v>0</v>
      </c>
      <c r="AA308" s="137"/>
    </row>
    <row r="309" spans="1:27" s="23" customFormat="1" ht="15.75" outlineLevel="6">
      <c r="A309" s="73" t="s">
        <v>84</v>
      </c>
      <c r="B309" s="32" t="s">
        <v>20</v>
      </c>
      <c r="C309" s="32" t="s">
        <v>428</v>
      </c>
      <c r="D309" s="32" t="s">
        <v>85</v>
      </c>
      <c r="E309" s="32"/>
      <c r="F309" s="53">
        <v>51.35952</v>
      </c>
      <c r="G309" s="69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53">
        <v>0</v>
      </c>
      <c r="Y309" s="81">
        <f t="shared" si="33"/>
        <v>0</v>
      </c>
      <c r="AA309" s="137"/>
    </row>
    <row r="310" spans="1:27" s="23" customFormat="1" ht="31.5" outlineLevel="6">
      <c r="A310" s="20" t="s">
        <v>212</v>
      </c>
      <c r="B310" s="9" t="s">
        <v>20</v>
      </c>
      <c r="C310" s="9" t="s">
        <v>278</v>
      </c>
      <c r="D310" s="9" t="s">
        <v>5</v>
      </c>
      <c r="E310" s="9"/>
      <c r="F310" s="50">
        <f>F311</f>
        <v>0</v>
      </c>
      <c r="G310" s="69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50">
        <f>X311</f>
        <v>0</v>
      </c>
      <c r="Y310" s="81">
        <v>0</v>
      </c>
      <c r="AA310" s="137"/>
    </row>
    <row r="311" spans="1:27" s="23" customFormat="1" ht="31.5" outlineLevel="6">
      <c r="A311" s="40" t="s">
        <v>151</v>
      </c>
      <c r="B311" s="18" t="s">
        <v>20</v>
      </c>
      <c r="C311" s="18" t="s">
        <v>279</v>
      </c>
      <c r="D311" s="18" t="s">
        <v>5</v>
      </c>
      <c r="E311" s="18"/>
      <c r="F311" s="51">
        <f>F312</f>
        <v>0</v>
      </c>
      <c r="G311" s="69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51">
        <f>X312</f>
        <v>0</v>
      </c>
      <c r="Y311" s="81">
        <v>0</v>
      </c>
      <c r="AA311" s="137"/>
    </row>
    <row r="312" spans="1:27" s="23" customFormat="1" ht="15.75" outlineLevel="6">
      <c r="A312" s="5" t="s">
        <v>114</v>
      </c>
      <c r="B312" s="6" t="s">
        <v>20</v>
      </c>
      <c r="C312" s="6" t="s">
        <v>279</v>
      </c>
      <c r="D312" s="6" t="s">
        <v>115</v>
      </c>
      <c r="E312" s="6"/>
      <c r="F312" s="52">
        <f>F313</f>
        <v>0</v>
      </c>
      <c r="G312" s="69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52">
        <f>X313</f>
        <v>0</v>
      </c>
      <c r="Y312" s="81">
        <v>0</v>
      </c>
      <c r="AA312" s="137"/>
    </row>
    <row r="313" spans="1:27" s="23" customFormat="1" ht="15.75" outlineLevel="6">
      <c r="A313" s="36" t="s">
        <v>84</v>
      </c>
      <c r="B313" s="32" t="s">
        <v>20</v>
      </c>
      <c r="C313" s="32" t="s">
        <v>279</v>
      </c>
      <c r="D313" s="32" t="s">
        <v>85</v>
      </c>
      <c r="E313" s="32"/>
      <c r="F313" s="53">
        <v>0</v>
      </c>
      <c r="G313" s="69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53">
        <v>0</v>
      </c>
      <c r="Y313" s="81">
        <v>0</v>
      </c>
      <c r="AA313" s="137"/>
    </row>
    <row r="314" spans="1:27" s="23" customFormat="1" ht="15.75" outlineLevel="6">
      <c r="A314" s="20" t="s">
        <v>338</v>
      </c>
      <c r="B314" s="9" t="s">
        <v>20</v>
      </c>
      <c r="C314" s="9" t="s">
        <v>340</v>
      </c>
      <c r="D314" s="9" t="s">
        <v>5</v>
      </c>
      <c r="E314" s="9"/>
      <c r="F314" s="50">
        <f>F315</f>
        <v>0</v>
      </c>
      <c r="G314" s="69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50">
        <f>X315</f>
        <v>0</v>
      </c>
      <c r="Y314" s="81">
        <v>0</v>
      </c>
      <c r="AA314" s="137"/>
    </row>
    <row r="315" spans="1:27" s="23" customFormat="1" ht="15.75" outlineLevel="6">
      <c r="A315" s="40" t="s">
        <v>339</v>
      </c>
      <c r="B315" s="18" t="s">
        <v>20</v>
      </c>
      <c r="C315" s="18" t="s">
        <v>349</v>
      </c>
      <c r="D315" s="18" t="s">
        <v>5</v>
      </c>
      <c r="E315" s="18"/>
      <c r="F315" s="51">
        <f>F316</f>
        <v>0</v>
      </c>
      <c r="G315" s="69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51">
        <f>X316</f>
        <v>0</v>
      </c>
      <c r="Y315" s="81">
        <v>0</v>
      </c>
      <c r="AA315" s="137"/>
    </row>
    <row r="316" spans="1:27" s="23" customFormat="1" ht="15.75" outlineLevel="6">
      <c r="A316" s="5" t="s">
        <v>114</v>
      </c>
      <c r="B316" s="6" t="s">
        <v>20</v>
      </c>
      <c r="C316" s="6" t="s">
        <v>349</v>
      </c>
      <c r="D316" s="6" t="s">
        <v>115</v>
      </c>
      <c r="E316" s="6"/>
      <c r="F316" s="52">
        <f>F317</f>
        <v>0</v>
      </c>
      <c r="G316" s="69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52">
        <f>X317</f>
        <v>0</v>
      </c>
      <c r="Y316" s="81">
        <v>0</v>
      </c>
      <c r="AA316" s="137"/>
    </row>
    <row r="317" spans="1:27" s="23" customFormat="1" ht="15.75" outlineLevel="6">
      <c r="A317" s="36" t="s">
        <v>84</v>
      </c>
      <c r="B317" s="32" t="s">
        <v>20</v>
      </c>
      <c r="C317" s="32" t="s">
        <v>349</v>
      </c>
      <c r="D317" s="32" t="s">
        <v>85</v>
      </c>
      <c r="E317" s="32"/>
      <c r="F317" s="53">
        <v>0</v>
      </c>
      <c r="G317" s="69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53">
        <v>0</v>
      </c>
      <c r="Y317" s="81">
        <v>0</v>
      </c>
      <c r="AA317" s="137"/>
    </row>
    <row r="318" spans="1:27" s="23" customFormat="1" ht="15.75" outlineLevel="6">
      <c r="A318" s="42" t="s">
        <v>43</v>
      </c>
      <c r="B318" s="28" t="s">
        <v>21</v>
      </c>
      <c r="C318" s="28" t="s">
        <v>234</v>
      </c>
      <c r="D318" s="28" t="s">
        <v>5</v>
      </c>
      <c r="E318" s="28"/>
      <c r="F318" s="56">
        <f>F319+F323+F349</f>
        <v>422492.71281</v>
      </c>
      <c r="G318" s="70" t="e">
        <f>G324+#REF!+G363+#REF!+#REF!+#REF!+#REF!</f>
        <v>#REF!</v>
      </c>
      <c r="H318" s="10" t="e">
        <f>H324+#REF!+H363+#REF!+#REF!+#REF!+#REF!</f>
        <v>#REF!</v>
      </c>
      <c r="I318" s="10" t="e">
        <f>I324+#REF!+I363+#REF!+#REF!+#REF!+#REF!</f>
        <v>#REF!</v>
      </c>
      <c r="J318" s="10" t="e">
        <f>J324+#REF!+J363+#REF!+#REF!+#REF!+#REF!</f>
        <v>#REF!</v>
      </c>
      <c r="K318" s="10" t="e">
        <f>K324+#REF!+K363+#REF!+#REF!+#REF!+#REF!</f>
        <v>#REF!</v>
      </c>
      <c r="L318" s="10" t="e">
        <f>L324+#REF!+L363+#REF!+#REF!+#REF!+#REF!</f>
        <v>#REF!</v>
      </c>
      <c r="M318" s="10" t="e">
        <f>M324+#REF!+M363+#REF!+#REF!+#REF!+#REF!</f>
        <v>#REF!</v>
      </c>
      <c r="N318" s="10" t="e">
        <f>N324+#REF!+N363+#REF!+#REF!+#REF!+#REF!</f>
        <v>#REF!</v>
      </c>
      <c r="O318" s="10" t="e">
        <f>O324+#REF!+O363+#REF!+#REF!+#REF!+#REF!</f>
        <v>#REF!</v>
      </c>
      <c r="P318" s="10" t="e">
        <f>P324+#REF!+P363+#REF!+#REF!+#REF!+#REF!</f>
        <v>#REF!</v>
      </c>
      <c r="Q318" s="10" t="e">
        <f>Q324+#REF!+Q363+#REF!+#REF!+#REF!+#REF!</f>
        <v>#REF!</v>
      </c>
      <c r="R318" s="10" t="e">
        <f>R324+#REF!+R363+#REF!+#REF!+#REF!+#REF!</f>
        <v>#REF!</v>
      </c>
      <c r="S318" s="10" t="e">
        <f>S324+#REF!+S363+#REF!+#REF!+#REF!+#REF!</f>
        <v>#REF!</v>
      </c>
      <c r="T318" s="10" t="e">
        <f>T324+#REF!+T363+#REF!+#REF!+#REF!+#REF!</f>
        <v>#REF!</v>
      </c>
      <c r="U318" s="10" t="e">
        <f>U324+#REF!+U363+#REF!+#REF!+#REF!+#REF!</f>
        <v>#REF!</v>
      </c>
      <c r="V318" s="10" t="e">
        <f>V324+#REF!+V363+#REF!+#REF!+#REF!+#REF!</f>
        <v>#REF!</v>
      </c>
      <c r="X318" s="56">
        <f>X319+X323+X349</f>
        <v>105628.361</v>
      </c>
      <c r="Y318" s="81">
        <f t="shared" si="33"/>
        <v>25.00122671879132</v>
      </c>
      <c r="AA318" s="137"/>
    </row>
    <row r="319" spans="1:27" s="23" customFormat="1" ht="31.5" outlineLevel="6">
      <c r="A319" s="20" t="s">
        <v>129</v>
      </c>
      <c r="B319" s="9" t="s">
        <v>21</v>
      </c>
      <c r="C319" s="9" t="s">
        <v>235</v>
      </c>
      <c r="D319" s="9" t="s">
        <v>5</v>
      </c>
      <c r="E319" s="9"/>
      <c r="F319" s="50">
        <f>F320</f>
        <v>12173.69615</v>
      </c>
      <c r="G319" s="7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X319" s="50">
        <f>X320</f>
        <v>12173.696</v>
      </c>
      <c r="Y319" s="81">
        <f t="shared" si="33"/>
        <v>99.9999987678352</v>
      </c>
      <c r="AA319" s="137"/>
    </row>
    <row r="320" spans="1:27" s="23" customFormat="1" ht="31.5" outlineLevel="6">
      <c r="A320" s="20" t="s">
        <v>131</v>
      </c>
      <c r="B320" s="9" t="s">
        <v>21</v>
      </c>
      <c r="C320" s="9" t="s">
        <v>236</v>
      </c>
      <c r="D320" s="9" t="s">
        <v>5</v>
      </c>
      <c r="E320" s="9"/>
      <c r="F320" s="50">
        <f>F321</f>
        <v>12173.69615</v>
      </c>
      <c r="G320" s="7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X320" s="50">
        <f>X321</f>
        <v>12173.696</v>
      </c>
      <c r="Y320" s="81">
        <f t="shared" si="33"/>
        <v>99.9999987678352</v>
      </c>
      <c r="AA320" s="137"/>
    </row>
    <row r="321" spans="1:27" s="23" customFormat="1" ht="18.75" customHeight="1" outlineLevel="6">
      <c r="A321" s="34" t="s">
        <v>351</v>
      </c>
      <c r="B321" s="18" t="s">
        <v>21</v>
      </c>
      <c r="C321" s="18" t="s">
        <v>376</v>
      </c>
      <c r="D321" s="18" t="s">
        <v>5</v>
      </c>
      <c r="E321" s="18"/>
      <c r="F321" s="51">
        <f>F322</f>
        <v>12173.69615</v>
      </c>
      <c r="G321" s="7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X321" s="51">
        <f>X322</f>
        <v>12173.696</v>
      </c>
      <c r="Y321" s="81">
        <f t="shared" si="33"/>
        <v>99.9999987678352</v>
      </c>
      <c r="AA321" s="137"/>
    </row>
    <row r="322" spans="1:27" s="23" customFormat="1" ht="15.75" outlineLevel="6">
      <c r="A322" s="61" t="s">
        <v>84</v>
      </c>
      <c r="B322" s="60" t="s">
        <v>21</v>
      </c>
      <c r="C322" s="60" t="s">
        <v>376</v>
      </c>
      <c r="D322" s="60" t="s">
        <v>85</v>
      </c>
      <c r="E322" s="60"/>
      <c r="F322" s="62">
        <v>12173.69615</v>
      </c>
      <c r="G322" s="83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4"/>
      <c r="X322" s="62">
        <v>12173.696</v>
      </c>
      <c r="Y322" s="81">
        <f t="shared" si="33"/>
        <v>99.9999987678352</v>
      </c>
      <c r="AA322" s="137"/>
    </row>
    <row r="323" spans="1:27" s="23" customFormat="1" ht="15.75" outlineLevel="6">
      <c r="A323" s="41" t="s">
        <v>211</v>
      </c>
      <c r="B323" s="9" t="s">
        <v>21</v>
      </c>
      <c r="C323" s="9" t="s">
        <v>273</v>
      </c>
      <c r="D323" s="9" t="s">
        <v>5</v>
      </c>
      <c r="E323" s="9"/>
      <c r="F323" s="50">
        <f>F324</f>
        <v>410299.01666</v>
      </c>
      <c r="G323" s="7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X323" s="50">
        <f>X324</f>
        <v>93454.66500000001</v>
      </c>
      <c r="Y323" s="81">
        <f t="shared" si="33"/>
        <v>22.777209109775303</v>
      </c>
      <c r="AA323" s="137"/>
    </row>
    <row r="324" spans="1:27" s="23" customFormat="1" ht="15.75" outlineLevel="6">
      <c r="A324" s="21" t="s">
        <v>153</v>
      </c>
      <c r="B324" s="9" t="s">
        <v>21</v>
      </c>
      <c r="C324" s="9" t="s">
        <v>280</v>
      </c>
      <c r="D324" s="9" t="s">
        <v>5</v>
      </c>
      <c r="E324" s="9"/>
      <c r="F324" s="102">
        <f>F325+F328+F331+F343+F346+F334+F337+F340</f>
        <v>410299.01666</v>
      </c>
      <c r="G324" s="103" t="e">
        <f>#REF!</f>
        <v>#REF!</v>
      </c>
      <c r="H324" s="50" t="e">
        <f>#REF!</f>
        <v>#REF!</v>
      </c>
      <c r="I324" s="50" t="e">
        <f>#REF!</f>
        <v>#REF!</v>
      </c>
      <c r="J324" s="50" t="e">
        <f>#REF!</f>
        <v>#REF!</v>
      </c>
      <c r="K324" s="50" t="e">
        <f>#REF!</f>
        <v>#REF!</v>
      </c>
      <c r="L324" s="50" t="e">
        <f>#REF!</f>
        <v>#REF!</v>
      </c>
      <c r="M324" s="50" t="e">
        <f>#REF!</f>
        <v>#REF!</v>
      </c>
      <c r="N324" s="50" t="e">
        <f>#REF!</f>
        <v>#REF!</v>
      </c>
      <c r="O324" s="50" t="e">
        <f>#REF!</f>
        <v>#REF!</v>
      </c>
      <c r="P324" s="50" t="e">
        <f>#REF!</f>
        <v>#REF!</v>
      </c>
      <c r="Q324" s="50" t="e">
        <f>#REF!</f>
        <v>#REF!</v>
      </c>
      <c r="R324" s="50" t="e">
        <f>#REF!</f>
        <v>#REF!</v>
      </c>
      <c r="S324" s="50" t="e">
        <f>#REF!</f>
        <v>#REF!</v>
      </c>
      <c r="T324" s="50" t="e">
        <f>#REF!</f>
        <v>#REF!</v>
      </c>
      <c r="U324" s="50" t="e">
        <f>#REF!</f>
        <v>#REF!</v>
      </c>
      <c r="V324" s="50" t="e">
        <f>#REF!</f>
        <v>#REF!</v>
      </c>
      <c r="W324" s="97"/>
      <c r="X324" s="102">
        <f>X325+X328+X331+X343+X346+X334+X337+X340</f>
        <v>93454.66500000001</v>
      </c>
      <c r="Y324" s="81">
        <f t="shared" si="33"/>
        <v>22.777209109775303</v>
      </c>
      <c r="AA324" s="137"/>
    </row>
    <row r="325" spans="1:27" s="23" customFormat="1" ht="31.5" outlineLevel="6">
      <c r="A325" s="34" t="s">
        <v>150</v>
      </c>
      <c r="B325" s="18" t="s">
        <v>21</v>
      </c>
      <c r="C325" s="18" t="s">
        <v>281</v>
      </c>
      <c r="D325" s="18" t="s">
        <v>5</v>
      </c>
      <c r="E325" s="18"/>
      <c r="F325" s="98">
        <f>F326</f>
        <v>88840</v>
      </c>
      <c r="G325" s="99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97"/>
      <c r="X325" s="98">
        <f>X326</f>
        <v>24194.99</v>
      </c>
      <c r="Y325" s="81">
        <f t="shared" si="33"/>
        <v>27.234342638451146</v>
      </c>
      <c r="AA325" s="137"/>
    </row>
    <row r="326" spans="1:27" s="23" customFormat="1" ht="15.75" outlineLevel="6">
      <c r="A326" s="5" t="s">
        <v>114</v>
      </c>
      <c r="B326" s="6" t="s">
        <v>21</v>
      </c>
      <c r="C326" s="6" t="s">
        <v>281</v>
      </c>
      <c r="D326" s="6" t="s">
        <v>115</v>
      </c>
      <c r="E326" s="6"/>
      <c r="F326" s="100">
        <f>F327</f>
        <v>88840</v>
      </c>
      <c r="G326" s="99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97"/>
      <c r="X326" s="100">
        <f>X327</f>
        <v>24194.99</v>
      </c>
      <c r="Y326" s="81">
        <f t="shared" si="33"/>
        <v>27.234342638451146</v>
      </c>
      <c r="AA326" s="137"/>
    </row>
    <row r="327" spans="1:27" s="23" customFormat="1" ht="47.25" outlineLevel="6">
      <c r="A327" s="36" t="s">
        <v>189</v>
      </c>
      <c r="B327" s="32" t="s">
        <v>21</v>
      </c>
      <c r="C327" s="32" t="s">
        <v>281</v>
      </c>
      <c r="D327" s="32" t="s">
        <v>83</v>
      </c>
      <c r="E327" s="32"/>
      <c r="F327" s="101">
        <v>88840</v>
      </c>
      <c r="G327" s="99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97"/>
      <c r="X327" s="101">
        <v>24194.99</v>
      </c>
      <c r="Y327" s="81">
        <f t="shared" si="33"/>
        <v>27.234342638451146</v>
      </c>
      <c r="AA327" s="137"/>
    </row>
    <row r="328" spans="1:27" s="23" customFormat="1" ht="31.5" outlineLevel="6">
      <c r="A328" s="40" t="s">
        <v>186</v>
      </c>
      <c r="B328" s="18" t="s">
        <v>21</v>
      </c>
      <c r="C328" s="18" t="s">
        <v>318</v>
      </c>
      <c r="D328" s="18" t="s">
        <v>5</v>
      </c>
      <c r="E328" s="18"/>
      <c r="F328" s="98">
        <f>F329</f>
        <v>5582.44605</v>
      </c>
      <c r="G328" s="99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97"/>
      <c r="X328" s="98">
        <f>X329</f>
        <v>460.908</v>
      </c>
      <c r="Y328" s="81">
        <f t="shared" si="33"/>
        <v>8.25638073116712</v>
      </c>
      <c r="AA328" s="137"/>
    </row>
    <row r="329" spans="1:27" s="23" customFormat="1" ht="15.75" outlineLevel="6">
      <c r="A329" s="5" t="s">
        <v>114</v>
      </c>
      <c r="B329" s="6" t="s">
        <v>21</v>
      </c>
      <c r="C329" s="6" t="s">
        <v>318</v>
      </c>
      <c r="D329" s="6" t="s">
        <v>115</v>
      </c>
      <c r="E329" s="6"/>
      <c r="F329" s="100">
        <f>F330</f>
        <v>5582.44605</v>
      </c>
      <c r="G329" s="99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97"/>
      <c r="X329" s="100">
        <f>X330</f>
        <v>460.908</v>
      </c>
      <c r="Y329" s="81">
        <f t="shared" si="33"/>
        <v>8.25638073116712</v>
      </c>
      <c r="AA329" s="137"/>
    </row>
    <row r="330" spans="1:27" s="23" customFormat="1" ht="15.75" outlineLevel="6">
      <c r="A330" s="36" t="s">
        <v>84</v>
      </c>
      <c r="B330" s="32" t="s">
        <v>21</v>
      </c>
      <c r="C330" s="32" t="s">
        <v>318</v>
      </c>
      <c r="D330" s="32" t="s">
        <v>85</v>
      </c>
      <c r="E330" s="32"/>
      <c r="F330" s="101">
        <v>5582.44605</v>
      </c>
      <c r="G330" s="99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97"/>
      <c r="X330" s="101">
        <v>460.908</v>
      </c>
      <c r="Y330" s="81">
        <f aca="true" t="shared" si="38" ref="Y330:Y391">X330/F330*100</f>
        <v>8.25638073116712</v>
      </c>
      <c r="AA330" s="137"/>
    </row>
    <row r="331" spans="1:27" s="23" customFormat="1" ht="51" customHeight="1" outlineLevel="6">
      <c r="A331" s="37" t="s">
        <v>155</v>
      </c>
      <c r="B331" s="18" t="s">
        <v>21</v>
      </c>
      <c r="C331" s="18" t="s">
        <v>282</v>
      </c>
      <c r="D331" s="18" t="s">
        <v>5</v>
      </c>
      <c r="E331" s="18"/>
      <c r="F331" s="98">
        <f>F332</f>
        <v>291581</v>
      </c>
      <c r="G331" s="99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97"/>
      <c r="X331" s="98">
        <f>X332</f>
        <v>65000</v>
      </c>
      <c r="Y331" s="81">
        <f t="shared" si="38"/>
        <v>22.292261841478012</v>
      </c>
      <c r="AA331" s="137"/>
    </row>
    <row r="332" spans="1:27" s="23" customFormat="1" ht="15.75" outlineLevel="6">
      <c r="A332" s="5" t="s">
        <v>114</v>
      </c>
      <c r="B332" s="6" t="s">
        <v>21</v>
      </c>
      <c r="C332" s="6" t="s">
        <v>282</v>
      </c>
      <c r="D332" s="6" t="s">
        <v>115</v>
      </c>
      <c r="E332" s="6"/>
      <c r="F332" s="100">
        <f>F333</f>
        <v>291581</v>
      </c>
      <c r="G332" s="99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97"/>
      <c r="X332" s="100">
        <f>X333</f>
        <v>65000</v>
      </c>
      <c r="Y332" s="81">
        <f t="shared" si="38"/>
        <v>22.292261841478012</v>
      </c>
      <c r="AA332" s="137"/>
    </row>
    <row r="333" spans="1:27" s="23" customFormat="1" ht="47.25" outlineLevel="6">
      <c r="A333" s="36" t="s">
        <v>189</v>
      </c>
      <c r="B333" s="32" t="s">
        <v>21</v>
      </c>
      <c r="C333" s="32" t="s">
        <v>282</v>
      </c>
      <c r="D333" s="32" t="s">
        <v>83</v>
      </c>
      <c r="E333" s="32"/>
      <c r="F333" s="101">
        <v>291581</v>
      </c>
      <c r="G333" s="99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97"/>
      <c r="X333" s="101">
        <v>65000</v>
      </c>
      <c r="Y333" s="81">
        <f t="shared" si="38"/>
        <v>22.292261841478012</v>
      </c>
      <c r="AA333" s="137"/>
    </row>
    <row r="334" spans="1:27" s="23" customFormat="1" ht="47.25" outlineLevel="6">
      <c r="A334" s="37" t="s">
        <v>385</v>
      </c>
      <c r="B334" s="18" t="s">
        <v>21</v>
      </c>
      <c r="C334" s="18" t="s">
        <v>386</v>
      </c>
      <c r="D334" s="18" t="s">
        <v>5</v>
      </c>
      <c r="E334" s="18"/>
      <c r="F334" s="98">
        <f>F335</f>
        <v>17985.202</v>
      </c>
      <c r="G334" s="99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97"/>
      <c r="X334" s="98">
        <f>X335</f>
        <v>3798.767</v>
      </c>
      <c r="Y334" s="81">
        <f t="shared" si="38"/>
        <v>21.12162543406518</v>
      </c>
      <c r="AA334" s="137"/>
    </row>
    <row r="335" spans="1:27" s="23" customFormat="1" ht="15.75" outlineLevel="6">
      <c r="A335" s="5" t="s">
        <v>114</v>
      </c>
      <c r="B335" s="6" t="s">
        <v>21</v>
      </c>
      <c r="C335" s="6" t="s">
        <v>386</v>
      </c>
      <c r="D335" s="6" t="s">
        <v>115</v>
      </c>
      <c r="E335" s="6"/>
      <c r="F335" s="100">
        <f>F336</f>
        <v>17985.202</v>
      </c>
      <c r="G335" s="99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97"/>
      <c r="X335" s="100">
        <f>X336</f>
        <v>3798.767</v>
      </c>
      <c r="Y335" s="81">
        <f t="shared" si="38"/>
        <v>21.12162543406518</v>
      </c>
      <c r="AA335" s="137"/>
    </row>
    <row r="336" spans="1:27" s="23" customFormat="1" ht="47.25" outlineLevel="6">
      <c r="A336" s="36" t="s">
        <v>189</v>
      </c>
      <c r="B336" s="32" t="s">
        <v>21</v>
      </c>
      <c r="C336" s="32" t="s">
        <v>386</v>
      </c>
      <c r="D336" s="32" t="s">
        <v>83</v>
      </c>
      <c r="E336" s="32"/>
      <c r="F336" s="101">
        <v>17985.202</v>
      </c>
      <c r="G336" s="99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97"/>
      <c r="X336" s="101">
        <v>3798.767</v>
      </c>
      <c r="Y336" s="81">
        <f t="shared" si="38"/>
        <v>21.12162543406518</v>
      </c>
      <c r="AA336" s="137"/>
    </row>
    <row r="337" spans="1:27" s="23" customFormat="1" ht="47.25" outlineLevel="6">
      <c r="A337" s="40" t="s">
        <v>394</v>
      </c>
      <c r="B337" s="18" t="s">
        <v>21</v>
      </c>
      <c r="C337" s="18" t="s">
        <v>393</v>
      </c>
      <c r="D337" s="18" t="s">
        <v>5</v>
      </c>
      <c r="E337" s="18"/>
      <c r="F337" s="98">
        <f>F338</f>
        <v>4050</v>
      </c>
      <c r="G337" s="99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97"/>
      <c r="X337" s="98">
        <f>X338</f>
        <v>0</v>
      </c>
      <c r="Y337" s="81">
        <f t="shared" si="38"/>
        <v>0</v>
      </c>
      <c r="AA337" s="137"/>
    </row>
    <row r="338" spans="1:27" s="23" customFormat="1" ht="15.75" outlineLevel="6">
      <c r="A338" s="5" t="s">
        <v>114</v>
      </c>
      <c r="B338" s="6" t="s">
        <v>21</v>
      </c>
      <c r="C338" s="6" t="s">
        <v>393</v>
      </c>
      <c r="D338" s="6" t="s">
        <v>115</v>
      </c>
      <c r="E338" s="6"/>
      <c r="F338" s="100">
        <f>F339</f>
        <v>4050</v>
      </c>
      <c r="G338" s="99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97"/>
      <c r="X338" s="100">
        <f>X339</f>
        <v>0</v>
      </c>
      <c r="Y338" s="81">
        <f t="shared" si="38"/>
        <v>0</v>
      </c>
      <c r="AA338" s="137"/>
    </row>
    <row r="339" spans="1:27" s="23" customFormat="1" ht="15.75" outlineLevel="6">
      <c r="A339" s="73" t="s">
        <v>84</v>
      </c>
      <c r="B339" s="32" t="s">
        <v>21</v>
      </c>
      <c r="C339" s="32" t="s">
        <v>393</v>
      </c>
      <c r="D339" s="32" t="s">
        <v>85</v>
      </c>
      <c r="E339" s="32"/>
      <c r="F339" s="101">
        <v>4050</v>
      </c>
      <c r="G339" s="99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97"/>
      <c r="X339" s="101">
        <v>0</v>
      </c>
      <c r="Y339" s="81">
        <f t="shared" si="38"/>
        <v>0</v>
      </c>
      <c r="AA339" s="137"/>
    </row>
    <row r="340" spans="1:27" s="23" customFormat="1" ht="47.25" outlineLevel="6">
      <c r="A340" s="40" t="s">
        <v>395</v>
      </c>
      <c r="B340" s="18" t="s">
        <v>21</v>
      </c>
      <c r="C340" s="18" t="s">
        <v>413</v>
      </c>
      <c r="D340" s="18" t="s">
        <v>5</v>
      </c>
      <c r="E340" s="18"/>
      <c r="F340" s="98">
        <f>F341</f>
        <v>557.24264</v>
      </c>
      <c r="G340" s="99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97"/>
      <c r="X340" s="98">
        <f>X341</f>
        <v>0</v>
      </c>
      <c r="Y340" s="81">
        <f t="shared" si="38"/>
        <v>0</v>
      </c>
      <c r="AA340" s="137"/>
    </row>
    <row r="341" spans="1:27" s="23" customFormat="1" ht="15.75" outlineLevel="6">
      <c r="A341" s="5" t="s">
        <v>114</v>
      </c>
      <c r="B341" s="6" t="s">
        <v>21</v>
      </c>
      <c r="C341" s="6" t="s">
        <v>413</v>
      </c>
      <c r="D341" s="6" t="s">
        <v>115</v>
      </c>
      <c r="E341" s="6"/>
      <c r="F341" s="100">
        <f>F342</f>
        <v>557.24264</v>
      </c>
      <c r="G341" s="99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97"/>
      <c r="X341" s="100">
        <f>X342</f>
        <v>0</v>
      </c>
      <c r="Y341" s="81">
        <f t="shared" si="38"/>
        <v>0</v>
      </c>
      <c r="AA341" s="137"/>
    </row>
    <row r="342" spans="1:27" s="23" customFormat="1" ht="15.75" outlineLevel="6">
      <c r="A342" s="73" t="s">
        <v>84</v>
      </c>
      <c r="B342" s="32" t="s">
        <v>21</v>
      </c>
      <c r="C342" s="32" t="s">
        <v>413</v>
      </c>
      <c r="D342" s="32" t="s">
        <v>85</v>
      </c>
      <c r="E342" s="32"/>
      <c r="F342" s="101">
        <v>557.24264</v>
      </c>
      <c r="G342" s="99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97"/>
      <c r="X342" s="101">
        <v>0</v>
      </c>
      <c r="Y342" s="81">
        <f t="shared" si="38"/>
        <v>0</v>
      </c>
      <c r="AA342" s="137"/>
    </row>
    <row r="343" spans="1:27" s="23" customFormat="1" ht="47.25" outlineLevel="6">
      <c r="A343" s="40" t="s">
        <v>374</v>
      </c>
      <c r="B343" s="18" t="s">
        <v>21</v>
      </c>
      <c r="C343" s="18" t="s">
        <v>375</v>
      </c>
      <c r="D343" s="18" t="s">
        <v>5</v>
      </c>
      <c r="E343" s="18"/>
      <c r="F343" s="98">
        <f>F344</f>
        <v>1641.5672</v>
      </c>
      <c r="G343" s="99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97"/>
      <c r="X343" s="98">
        <f>X344</f>
        <v>0</v>
      </c>
      <c r="Y343" s="81">
        <f t="shared" si="38"/>
        <v>0</v>
      </c>
      <c r="AA343" s="137"/>
    </row>
    <row r="344" spans="1:27" s="23" customFormat="1" ht="15.75" outlineLevel="6">
      <c r="A344" s="5" t="s">
        <v>114</v>
      </c>
      <c r="B344" s="6" t="s">
        <v>21</v>
      </c>
      <c r="C344" s="6" t="s">
        <v>375</v>
      </c>
      <c r="D344" s="6" t="s">
        <v>115</v>
      </c>
      <c r="E344" s="6"/>
      <c r="F344" s="100">
        <f>F345</f>
        <v>1641.5672</v>
      </c>
      <c r="G344" s="99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97"/>
      <c r="X344" s="100">
        <f>X345</f>
        <v>0</v>
      </c>
      <c r="Y344" s="81">
        <f t="shared" si="38"/>
        <v>0</v>
      </c>
      <c r="AA344" s="137"/>
    </row>
    <row r="345" spans="1:27" s="23" customFormat="1" ht="15.75" outlineLevel="6">
      <c r="A345" s="73" t="s">
        <v>84</v>
      </c>
      <c r="B345" s="32" t="s">
        <v>21</v>
      </c>
      <c r="C345" s="32" t="s">
        <v>375</v>
      </c>
      <c r="D345" s="32" t="s">
        <v>85</v>
      </c>
      <c r="E345" s="32"/>
      <c r="F345" s="101">
        <v>1641.5672</v>
      </c>
      <c r="G345" s="99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97"/>
      <c r="X345" s="101">
        <v>0</v>
      </c>
      <c r="Y345" s="81">
        <f t="shared" si="38"/>
        <v>0</v>
      </c>
      <c r="AA345" s="137"/>
    </row>
    <row r="346" spans="1:27" s="23" customFormat="1" ht="47.25" customHeight="1" outlineLevel="6">
      <c r="A346" s="40" t="s">
        <v>366</v>
      </c>
      <c r="B346" s="18" t="s">
        <v>21</v>
      </c>
      <c r="C346" s="18" t="s">
        <v>365</v>
      </c>
      <c r="D346" s="18" t="s">
        <v>5</v>
      </c>
      <c r="E346" s="18"/>
      <c r="F346" s="98">
        <f>F347</f>
        <v>61.55877</v>
      </c>
      <c r="G346" s="99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97"/>
      <c r="X346" s="98">
        <f>X347</f>
        <v>0</v>
      </c>
      <c r="Y346" s="81">
        <f t="shared" si="38"/>
        <v>0</v>
      </c>
      <c r="AA346" s="137"/>
    </row>
    <row r="347" spans="1:27" s="23" customFormat="1" ht="15.75" outlineLevel="6">
      <c r="A347" s="5" t="s">
        <v>114</v>
      </c>
      <c r="B347" s="6" t="s">
        <v>21</v>
      </c>
      <c r="C347" s="6" t="s">
        <v>365</v>
      </c>
      <c r="D347" s="6" t="s">
        <v>115</v>
      </c>
      <c r="E347" s="6"/>
      <c r="F347" s="100">
        <f>F348</f>
        <v>61.55877</v>
      </c>
      <c r="G347" s="99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97"/>
      <c r="X347" s="100">
        <f>X348</f>
        <v>0</v>
      </c>
      <c r="Y347" s="81">
        <f t="shared" si="38"/>
        <v>0</v>
      </c>
      <c r="AA347" s="137"/>
    </row>
    <row r="348" spans="1:27" s="23" customFormat="1" ht="15.75" outlineLevel="6">
      <c r="A348" s="36" t="s">
        <v>84</v>
      </c>
      <c r="B348" s="32" t="s">
        <v>21</v>
      </c>
      <c r="C348" s="32" t="s">
        <v>365</v>
      </c>
      <c r="D348" s="32" t="s">
        <v>85</v>
      </c>
      <c r="E348" s="32"/>
      <c r="F348" s="101">
        <v>61.55877</v>
      </c>
      <c r="G348" s="99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97"/>
      <c r="X348" s="101">
        <v>0</v>
      </c>
      <c r="Y348" s="81">
        <f t="shared" si="38"/>
        <v>0</v>
      </c>
      <c r="AA348" s="137"/>
    </row>
    <row r="349" spans="1:27" s="23" customFormat="1" ht="31.5" outlineLevel="6">
      <c r="A349" s="41" t="s">
        <v>378</v>
      </c>
      <c r="B349" s="9" t="s">
        <v>21</v>
      </c>
      <c r="C349" s="9" t="s">
        <v>333</v>
      </c>
      <c r="D349" s="9" t="s">
        <v>5</v>
      </c>
      <c r="E349" s="9"/>
      <c r="F349" s="59">
        <f>F350</f>
        <v>20</v>
      </c>
      <c r="G349" s="69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59">
        <f>X350</f>
        <v>0</v>
      </c>
      <c r="Y349" s="81">
        <f t="shared" si="38"/>
        <v>0</v>
      </c>
      <c r="AA349" s="137"/>
    </row>
    <row r="350" spans="1:27" s="23" customFormat="1" ht="18.75" outlineLevel="6">
      <c r="A350" s="5" t="s">
        <v>114</v>
      </c>
      <c r="B350" s="6" t="s">
        <v>21</v>
      </c>
      <c r="C350" s="6" t="s">
        <v>335</v>
      </c>
      <c r="D350" s="6" t="s">
        <v>115</v>
      </c>
      <c r="E350" s="43"/>
      <c r="F350" s="57">
        <f>F351</f>
        <v>20</v>
      </c>
      <c r="G350" s="69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57">
        <f>X351</f>
        <v>0</v>
      </c>
      <c r="Y350" s="81">
        <f t="shared" si="38"/>
        <v>0</v>
      </c>
      <c r="AA350" s="137"/>
    </row>
    <row r="351" spans="1:27" s="23" customFormat="1" ht="18.75" outlineLevel="6">
      <c r="A351" s="36" t="s">
        <v>84</v>
      </c>
      <c r="B351" s="32" t="s">
        <v>21</v>
      </c>
      <c r="C351" s="32" t="s">
        <v>335</v>
      </c>
      <c r="D351" s="32" t="s">
        <v>85</v>
      </c>
      <c r="E351" s="44"/>
      <c r="F351" s="58">
        <v>20</v>
      </c>
      <c r="G351" s="69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58">
        <v>0</v>
      </c>
      <c r="Y351" s="81">
        <f t="shared" si="38"/>
        <v>0</v>
      </c>
      <c r="AA351" s="137"/>
    </row>
    <row r="352" spans="1:27" s="23" customFormat="1" ht="15.75" outlineLevel="6">
      <c r="A352" s="42" t="s">
        <v>352</v>
      </c>
      <c r="B352" s="28" t="s">
        <v>353</v>
      </c>
      <c r="C352" s="28" t="s">
        <v>234</v>
      </c>
      <c r="D352" s="28" t="s">
        <v>5</v>
      </c>
      <c r="E352" s="28"/>
      <c r="F352" s="56">
        <f>F353+F357+F363</f>
        <v>37206.11168</v>
      </c>
      <c r="G352" s="69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56">
        <f>X353+X357+X363</f>
        <v>7341.5</v>
      </c>
      <c r="Y352" s="81">
        <f t="shared" si="38"/>
        <v>19.73197323908049</v>
      </c>
      <c r="AA352" s="137"/>
    </row>
    <row r="353" spans="1:27" s="23" customFormat="1" ht="31.5" outlineLevel="6">
      <c r="A353" s="20" t="s">
        <v>129</v>
      </c>
      <c r="B353" s="9" t="s">
        <v>353</v>
      </c>
      <c r="C353" s="9" t="s">
        <v>235</v>
      </c>
      <c r="D353" s="9" t="s">
        <v>5</v>
      </c>
      <c r="E353" s="9"/>
      <c r="F353" s="50">
        <f>F354</f>
        <v>18.61168</v>
      </c>
      <c r="G353" s="7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X353" s="50">
        <f>X354</f>
        <v>0</v>
      </c>
      <c r="Y353" s="81">
        <f t="shared" si="38"/>
        <v>0</v>
      </c>
      <c r="AA353" s="137"/>
    </row>
    <row r="354" spans="1:27" s="23" customFormat="1" ht="31.5" outlineLevel="6">
      <c r="A354" s="20" t="s">
        <v>131</v>
      </c>
      <c r="B354" s="9" t="s">
        <v>353</v>
      </c>
      <c r="C354" s="9" t="s">
        <v>236</v>
      </c>
      <c r="D354" s="9" t="s">
        <v>5</v>
      </c>
      <c r="E354" s="9"/>
      <c r="F354" s="50">
        <f>F355</f>
        <v>18.61168</v>
      </c>
      <c r="G354" s="7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X354" s="50">
        <f>X355</f>
        <v>0</v>
      </c>
      <c r="Y354" s="81">
        <f t="shared" si="38"/>
        <v>0</v>
      </c>
      <c r="AA354" s="137"/>
    </row>
    <row r="355" spans="1:27" s="23" customFormat="1" ht="18.75" customHeight="1" outlineLevel="6">
      <c r="A355" s="34" t="s">
        <v>351</v>
      </c>
      <c r="B355" s="18" t="s">
        <v>353</v>
      </c>
      <c r="C355" s="18" t="s">
        <v>350</v>
      </c>
      <c r="D355" s="18" t="s">
        <v>5</v>
      </c>
      <c r="E355" s="18"/>
      <c r="F355" s="51">
        <f>F356</f>
        <v>18.61168</v>
      </c>
      <c r="G355" s="7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X355" s="51">
        <f>X356</f>
        <v>0</v>
      </c>
      <c r="Y355" s="81">
        <f t="shared" si="38"/>
        <v>0</v>
      </c>
      <c r="AA355" s="137"/>
    </row>
    <row r="356" spans="1:27" s="23" customFormat="1" ht="15.75" outlineLevel="6">
      <c r="A356" s="61" t="s">
        <v>84</v>
      </c>
      <c r="B356" s="60" t="s">
        <v>353</v>
      </c>
      <c r="C356" s="60" t="s">
        <v>350</v>
      </c>
      <c r="D356" s="60" t="s">
        <v>85</v>
      </c>
      <c r="E356" s="60"/>
      <c r="F356" s="62">
        <v>18.61168</v>
      </c>
      <c r="G356" s="83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4"/>
      <c r="X356" s="62">
        <v>0</v>
      </c>
      <c r="Y356" s="81">
        <f t="shared" si="38"/>
        <v>0</v>
      </c>
      <c r="AA356" s="137"/>
    </row>
    <row r="357" spans="1:27" s="23" customFormat="1" ht="15.75" outlineLevel="6">
      <c r="A357" s="41" t="s">
        <v>211</v>
      </c>
      <c r="B357" s="9" t="s">
        <v>353</v>
      </c>
      <c r="C357" s="9" t="s">
        <v>273</v>
      </c>
      <c r="D357" s="9" t="s">
        <v>5</v>
      </c>
      <c r="E357" s="9"/>
      <c r="F357" s="50">
        <f>F358</f>
        <v>24281.5</v>
      </c>
      <c r="G357" s="7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X357" s="50">
        <f>X358</f>
        <v>4911.102</v>
      </c>
      <c r="Y357" s="81">
        <f t="shared" si="38"/>
        <v>20.22569445874431</v>
      </c>
      <c r="AA357" s="137"/>
    </row>
    <row r="358" spans="1:27" s="23" customFormat="1" ht="31.5" outlineLevel="6">
      <c r="A358" s="13" t="s">
        <v>178</v>
      </c>
      <c r="B358" s="9" t="s">
        <v>353</v>
      </c>
      <c r="C358" s="9" t="s">
        <v>283</v>
      </c>
      <c r="D358" s="9" t="s">
        <v>5</v>
      </c>
      <c r="E358" s="9"/>
      <c r="F358" s="102">
        <f>F359</f>
        <v>24281.5</v>
      </c>
      <c r="G358" s="99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97"/>
      <c r="X358" s="102">
        <f>X359</f>
        <v>4911.102</v>
      </c>
      <c r="Y358" s="81">
        <f t="shared" si="38"/>
        <v>20.22569445874431</v>
      </c>
      <c r="AA358" s="137"/>
    </row>
    <row r="359" spans="1:27" s="23" customFormat="1" ht="31.5" outlineLevel="6">
      <c r="A359" s="34" t="s">
        <v>179</v>
      </c>
      <c r="B359" s="18" t="s">
        <v>353</v>
      </c>
      <c r="C359" s="18" t="s">
        <v>284</v>
      </c>
      <c r="D359" s="18" t="s">
        <v>5</v>
      </c>
      <c r="E359" s="18"/>
      <c r="F359" s="98">
        <f>F360</f>
        <v>24281.5</v>
      </c>
      <c r="G359" s="99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97"/>
      <c r="X359" s="98">
        <f>X360</f>
        <v>4911.102</v>
      </c>
      <c r="Y359" s="81">
        <f t="shared" si="38"/>
        <v>20.22569445874431</v>
      </c>
      <c r="AA359" s="137"/>
    </row>
    <row r="360" spans="1:27" s="23" customFormat="1" ht="15.75" outlineLevel="6">
      <c r="A360" s="5" t="s">
        <v>114</v>
      </c>
      <c r="B360" s="6" t="s">
        <v>353</v>
      </c>
      <c r="C360" s="6" t="s">
        <v>284</v>
      </c>
      <c r="D360" s="6" t="s">
        <v>115</v>
      </c>
      <c r="E360" s="6"/>
      <c r="F360" s="100">
        <f>F361+F362</f>
        <v>24281.5</v>
      </c>
      <c r="G360" s="99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97"/>
      <c r="X360" s="100">
        <f>X361+X362</f>
        <v>4911.102</v>
      </c>
      <c r="Y360" s="81">
        <f t="shared" si="38"/>
        <v>20.22569445874431</v>
      </c>
      <c r="AA360" s="137"/>
    </row>
    <row r="361" spans="1:27" s="23" customFormat="1" ht="47.25" outlineLevel="6">
      <c r="A361" s="36" t="s">
        <v>189</v>
      </c>
      <c r="B361" s="32" t="s">
        <v>353</v>
      </c>
      <c r="C361" s="32" t="s">
        <v>284</v>
      </c>
      <c r="D361" s="32" t="s">
        <v>83</v>
      </c>
      <c r="E361" s="32"/>
      <c r="F361" s="101">
        <v>24053</v>
      </c>
      <c r="G361" s="99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97"/>
      <c r="X361" s="101">
        <v>4911.102</v>
      </c>
      <c r="Y361" s="81">
        <f t="shared" si="38"/>
        <v>20.417835613021243</v>
      </c>
      <c r="AA361" s="137"/>
    </row>
    <row r="362" spans="1:27" s="23" customFormat="1" ht="15.75" outlineLevel="6">
      <c r="A362" s="36" t="s">
        <v>84</v>
      </c>
      <c r="B362" s="32" t="s">
        <v>353</v>
      </c>
      <c r="C362" s="32" t="s">
        <v>320</v>
      </c>
      <c r="D362" s="32" t="s">
        <v>85</v>
      </c>
      <c r="E362" s="32"/>
      <c r="F362" s="101">
        <v>228.5</v>
      </c>
      <c r="G362" s="99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97"/>
      <c r="X362" s="101">
        <v>0</v>
      </c>
      <c r="Y362" s="81">
        <f t="shared" si="38"/>
        <v>0</v>
      </c>
      <c r="AA362" s="137"/>
    </row>
    <row r="363" spans="1:27" s="23" customFormat="1" ht="31.5" outlineLevel="6">
      <c r="A363" s="41" t="s">
        <v>190</v>
      </c>
      <c r="B363" s="9" t="s">
        <v>353</v>
      </c>
      <c r="C363" s="9" t="s">
        <v>285</v>
      </c>
      <c r="D363" s="9" t="s">
        <v>5</v>
      </c>
      <c r="E363" s="9"/>
      <c r="F363" s="102">
        <f>F364</f>
        <v>12906</v>
      </c>
      <c r="G363" s="96" t="e">
        <f aca="true" t="shared" si="39" ref="G363:V363">G364</f>
        <v>#REF!</v>
      </c>
      <c r="H363" s="54" t="e">
        <f t="shared" si="39"/>
        <v>#REF!</v>
      </c>
      <c r="I363" s="54" t="e">
        <f t="shared" si="39"/>
        <v>#REF!</v>
      </c>
      <c r="J363" s="54" t="e">
        <f t="shared" si="39"/>
        <v>#REF!</v>
      </c>
      <c r="K363" s="54" t="e">
        <f t="shared" si="39"/>
        <v>#REF!</v>
      </c>
      <c r="L363" s="54" t="e">
        <f t="shared" si="39"/>
        <v>#REF!</v>
      </c>
      <c r="M363" s="54" t="e">
        <f t="shared" si="39"/>
        <v>#REF!</v>
      </c>
      <c r="N363" s="54" t="e">
        <f t="shared" si="39"/>
        <v>#REF!</v>
      </c>
      <c r="O363" s="54" t="e">
        <f t="shared" si="39"/>
        <v>#REF!</v>
      </c>
      <c r="P363" s="54" t="e">
        <f t="shared" si="39"/>
        <v>#REF!</v>
      </c>
      <c r="Q363" s="54" t="e">
        <f t="shared" si="39"/>
        <v>#REF!</v>
      </c>
      <c r="R363" s="54" t="e">
        <f t="shared" si="39"/>
        <v>#REF!</v>
      </c>
      <c r="S363" s="54" t="e">
        <f t="shared" si="39"/>
        <v>#REF!</v>
      </c>
      <c r="T363" s="54" t="e">
        <f t="shared" si="39"/>
        <v>#REF!</v>
      </c>
      <c r="U363" s="54" t="e">
        <f t="shared" si="39"/>
        <v>#REF!</v>
      </c>
      <c r="V363" s="54" t="e">
        <f t="shared" si="39"/>
        <v>#REF!</v>
      </c>
      <c r="W363" s="97"/>
      <c r="X363" s="102">
        <f>X364</f>
        <v>2430.398</v>
      </c>
      <c r="Y363" s="81">
        <f t="shared" si="38"/>
        <v>18.831535719820238</v>
      </c>
      <c r="AA363" s="137"/>
    </row>
    <row r="364" spans="1:27" s="23" customFormat="1" ht="31.5" outlineLevel="6">
      <c r="A364" s="40" t="s">
        <v>150</v>
      </c>
      <c r="B364" s="18" t="s">
        <v>353</v>
      </c>
      <c r="C364" s="18" t="s">
        <v>286</v>
      </c>
      <c r="D364" s="18" t="s">
        <v>5</v>
      </c>
      <c r="E364" s="45"/>
      <c r="F364" s="98">
        <f>F365</f>
        <v>12906</v>
      </c>
      <c r="G364" s="99" t="e">
        <f>#REF!</f>
        <v>#REF!</v>
      </c>
      <c r="H364" s="52" t="e">
        <f>#REF!</f>
        <v>#REF!</v>
      </c>
      <c r="I364" s="52" t="e">
        <f>#REF!</f>
        <v>#REF!</v>
      </c>
      <c r="J364" s="52" t="e">
        <f>#REF!</f>
        <v>#REF!</v>
      </c>
      <c r="K364" s="52" t="e">
        <f>#REF!</f>
        <v>#REF!</v>
      </c>
      <c r="L364" s="52" t="e">
        <f>#REF!</f>
        <v>#REF!</v>
      </c>
      <c r="M364" s="52" t="e">
        <f>#REF!</f>
        <v>#REF!</v>
      </c>
      <c r="N364" s="52" t="e">
        <f>#REF!</f>
        <v>#REF!</v>
      </c>
      <c r="O364" s="52" t="e">
        <f>#REF!</f>
        <v>#REF!</v>
      </c>
      <c r="P364" s="52" t="e">
        <f>#REF!</f>
        <v>#REF!</v>
      </c>
      <c r="Q364" s="52" t="e">
        <f>#REF!</f>
        <v>#REF!</v>
      </c>
      <c r="R364" s="52" t="e">
        <f>#REF!</f>
        <v>#REF!</v>
      </c>
      <c r="S364" s="52" t="e">
        <f>#REF!</f>
        <v>#REF!</v>
      </c>
      <c r="T364" s="52" t="e">
        <f>#REF!</f>
        <v>#REF!</v>
      </c>
      <c r="U364" s="52" t="e">
        <f>#REF!</f>
        <v>#REF!</v>
      </c>
      <c r="V364" s="52" t="e">
        <f>#REF!</f>
        <v>#REF!</v>
      </c>
      <c r="W364" s="97"/>
      <c r="X364" s="98">
        <f>X365</f>
        <v>2430.398</v>
      </c>
      <c r="Y364" s="81">
        <f t="shared" si="38"/>
        <v>18.831535719820238</v>
      </c>
      <c r="AA364" s="137"/>
    </row>
    <row r="365" spans="1:27" s="23" customFormat="1" ht="18.75" outlineLevel="6">
      <c r="A365" s="5" t="s">
        <v>114</v>
      </c>
      <c r="B365" s="6" t="s">
        <v>353</v>
      </c>
      <c r="C365" s="6" t="s">
        <v>286</v>
      </c>
      <c r="D365" s="6" t="s">
        <v>336</v>
      </c>
      <c r="E365" s="43"/>
      <c r="F365" s="100">
        <f>F366+F367</f>
        <v>12906</v>
      </c>
      <c r="G365" s="99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97"/>
      <c r="X365" s="100">
        <f>X366+X367</f>
        <v>2430.398</v>
      </c>
      <c r="Y365" s="81">
        <f t="shared" si="38"/>
        <v>18.831535719820238</v>
      </c>
      <c r="AA365" s="137"/>
    </row>
    <row r="366" spans="1:27" s="23" customFormat="1" ht="47.25" outlineLevel="6">
      <c r="A366" s="36" t="s">
        <v>189</v>
      </c>
      <c r="B366" s="32" t="s">
        <v>353</v>
      </c>
      <c r="C366" s="32" t="s">
        <v>286</v>
      </c>
      <c r="D366" s="32" t="s">
        <v>83</v>
      </c>
      <c r="E366" s="44"/>
      <c r="F366" s="101">
        <v>12906</v>
      </c>
      <c r="G366" s="99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97"/>
      <c r="X366" s="101">
        <v>2430.398</v>
      </c>
      <c r="Y366" s="81">
        <f t="shared" si="38"/>
        <v>18.831535719820238</v>
      </c>
      <c r="AA366" s="137"/>
    </row>
    <row r="367" spans="1:27" s="23" customFormat="1" ht="18.75" outlineLevel="6">
      <c r="A367" s="36" t="s">
        <v>84</v>
      </c>
      <c r="B367" s="32" t="s">
        <v>353</v>
      </c>
      <c r="C367" s="32" t="s">
        <v>319</v>
      </c>
      <c r="D367" s="32" t="s">
        <v>85</v>
      </c>
      <c r="E367" s="44"/>
      <c r="F367" s="101">
        <v>0</v>
      </c>
      <c r="G367" s="99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97"/>
      <c r="X367" s="101">
        <v>0</v>
      </c>
      <c r="Y367" s="81">
        <v>0</v>
      </c>
      <c r="AA367" s="137"/>
    </row>
    <row r="368" spans="1:27" s="23" customFormat="1" ht="31.5" outlineLevel="6">
      <c r="A368" s="42" t="s">
        <v>67</v>
      </c>
      <c r="B368" s="28" t="s">
        <v>66</v>
      </c>
      <c r="C368" s="28" t="s">
        <v>234</v>
      </c>
      <c r="D368" s="28" t="s">
        <v>5</v>
      </c>
      <c r="E368" s="28"/>
      <c r="F368" s="56">
        <f>F369</f>
        <v>31.5</v>
      </c>
      <c r="G368" s="99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97"/>
      <c r="X368" s="56">
        <f>X369</f>
        <v>19.26</v>
      </c>
      <c r="Y368" s="81">
        <f t="shared" si="38"/>
        <v>61.142857142857146</v>
      </c>
      <c r="AA368" s="137"/>
    </row>
    <row r="369" spans="1:27" s="23" customFormat="1" ht="15.75" outlineLevel="6">
      <c r="A369" s="8" t="s">
        <v>213</v>
      </c>
      <c r="B369" s="9" t="s">
        <v>66</v>
      </c>
      <c r="C369" s="9" t="s">
        <v>287</v>
      </c>
      <c r="D369" s="9" t="s">
        <v>5</v>
      </c>
      <c r="E369" s="9"/>
      <c r="F369" s="50">
        <f>F370</f>
        <v>31.5</v>
      </c>
      <c r="G369" s="99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97"/>
      <c r="X369" s="50">
        <f>X370</f>
        <v>19.26</v>
      </c>
      <c r="Y369" s="81">
        <f t="shared" si="38"/>
        <v>61.142857142857146</v>
      </c>
      <c r="AA369" s="137"/>
    </row>
    <row r="370" spans="1:27" s="23" customFormat="1" ht="34.5" customHeight="1" outlineLevel="6">
      <c r="A370" s="40" t="s">
        <v>156</v>
      </c>
      <c r="B370" s="18" t="s">
        <v>66</v>
      </c>
      <c r="C370" s="18" t="s">
        <v>288</v>
      </c>
      <c r="D370" s="18" t="s">
        <v>5</v>
      </c>
      <c r="E370" s="18"/>
      <c r="F370" s="51">
        <f>F371</f>
        <v>31.5</v>
      </c>
      <c r="G370" s="99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97"/>
      <c r="X370" s="51">
        <f>X371</f>
        <v>19.26</v>
      </c>
      <c r="Y370" s="81">
        <f t="shared" si="38"/>
        <v>61.142857142857146</v>
      </c>
      <c r="AA370" s="137"/>
    </row>
    <row r="371" spans="1:27" s="23" customFormat="1" ht="15.75" outlineLevel="6">
      <c r="A371" s="5" t="s">
        <v>91</v>
      </c>
      <c r="B371" s="6" t="s">
        <v>66</v>
      </c>
      <c r="C371" s="6" t="s">
        <v>288</v>
      </c>
      <c r="D371" s="6" t="s">
        <v>92</v>
      </c>
      <c r="E371" s="6"/>
      <c r="F371" s="52">
        <f>F372</f>
        <v>31.5</v>
      </c>
      <c r="G371" s="99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97"/>
      <c r="X371" s="52">
        <f>X372</f>
        <v>19.26</v>
      </c>
      <c r="Y371" s="81">
        <f t="shared" si="38"/>
        <v>61.142857142857146</v>
      </c>
      <c r="AA371" s="137"/>
    </row>
    <row r="372" spans="1:27" s="23" customFormat="1" ht="31.5" outlineLevel="6">
      <c r="A372" s="31" t="s">
        <v>93</v>
      </c>
      <c r="B372" s="32" t="s">
        <v>66</v>
      </c>
      <c r="C372" s="32" t="s">
        <v>288</v>
      </c>
      <c r="D372" s="32" t="s">
        <v>94</v>
      </c>
      <c r="E372" s="32"/>
      <c r="F372" s="53">
        <v>31.5</v>
      </c>
      <c r="G372" s="99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97"/>
      <c r="X372" s="53">
        <v>19.26</v>
      </c>
      <c r="Y372" s="81">
        <f t="shared" si="38"/>
        <v>61.142857142857146</v>
      </c>
      <c r="AA372" s="137"/>
    </row>
    <row r="373" spans="1:27" s="23" customFormat="1" ht="18.75" customHeight="1" outlineLevel="6">
      <c r="A373" s="42" t="s">
        <v>45</v>
      </c>
      <c r="B373" s="28" t="s">
        <v>22</v>
      </c>
      <c r="C373" s="28" t="s">
        <v>234</v>
      </c>
      <c r="D373" s="28" t="s">
        <v>5</v>
      </c>
      <c r="E373" s="28"/>
      <c r="F373" s="56">
        <f>F374</f>
        <v>4352.3189999999995</v>
      </c>
      <c r="G373" s="103" t="e">
        <f>#REF!</f>
        <v>#REF!</v>
      </c>
      <c r="H373" s="50" t="e">
        <f>#REF!</f>
        <v>#REF!</v>
      </c>
      <c r="I373" s="50" t="e">
        <f>#REF!</f>
        <v>#REF!</v>
      </c>
      <c r="J373" s="50" t="e">
        <f>#REF!</f>
        <v>#REF!</v>
      </c>
      <c r="K373" s="50" t="e">
        <f>#REF!</f>
        <v>#REF!</v>
      </c>
      <c r="L373" s="50" t="e">
        <f>#REF!</f>
        <v>#REF!</v>
      </c>
      <c r="M373" s="50" t="e">
        <f>#REF!</f>
        <v>#REF!</v>
      </c>
      <c r="N373" s="50" t="e">
        <f>#REF!</f>
        <v>#REF!</v>
      </c>
      <c r="O373" s="50" t="e">
        <f>#REF!</f>
        <v>#REF!</v>
      </c>
      <c r="P373" s="50" t="e">
        <f>#REF!</f>
        <v>#REF!</v>
      </c>
      <c r="Q373" s="50" t="e">
        <f>#REF!</f>
        <v>#REF!</v>
      </c>
      <c r="R373" s="50" t="e">
        <f>#REF!</f>
        <v>#REF!</v>
      </c>
      <c r="S373" s="50" t="e">
        <f>#REF!</f>
        <v>#REF!</v>
      </c>
      <c r="T373" s="50" t="e">
        <f>#REF!</f>
        <v>#REF!</v>
      </c>
      <c r="U373" s="50" t="e">
        <f>#REF!</f>
        <v>#REF!</v>
      </c>
      <c r="V373" s="50" t="e">
        <f>#REF!</f>
        <v>#REF!</v>
      </c>
      <c r="W373" s="97"/>
      <c r="X373" s="56">
        <f>X374</f>
        <v>0</v>
      </c>
      <c r="Y373" s="81">
        <f t="shared" si="38"/>
        <v>0</v>
      </c>
      <c r="AA373" s="137"/>
    </row>
    <row r="374" spans="1:27" s="23" customFormat="1" ht="15.75" outlineLevel="6">
      <c r="A374" s="8" t="s">
        <v>214</v>
      </c>
      <c r="B374" s="9" t="s">
        <v>22</v>
      </c>
      <c r="C374" s="9" t="s">
        <v>273</v>
      </c>
      <c r="D374" s="9" t="s">
        <v>5</v>
      </c>
      <c r="E374" s="9"/>
      <c r="F374" s="50">
        <f>F375</f>
        <v>4352.3189999999995</v>
      </c>
      <c r="G374" s="99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97"/>
      <c r="X374" s="50">
        <f>X375</f>
        <v>0</v>
      </c>
      <c r="Y374" s="81">
        <f t="shared" si="38"/>
        <v>0</v>
      </c>
      <c r="AA374" s="137"/>
    </row>
    <row r="375" spans="1:27" s="23" customFormat="1" ht="15.75" outlineLevel="6">
      <c r="A375" s="34" t="s">
        <v>116</v>
      </c>
      <c r="B375" s="18" t="s">
        <v>22</v>
      </c>
      <c r="C375" s="18" t="s">
        <v>280</v>
      </c>
      <c r="D375" s="18" t="s">
        <v>5</v>
      </c>
      <c r="E375" s="18"/>
      <c r="F375" s="51">
        <f>F376+F379</f>
        <v>4352.3189999999995</v>
      </c>
      <c r="G375" s="99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97"/>
      <c r="X375" s="51">
        <f>X376+X379</f>
        <v>0</v>
      </c>
      <c r="Y375" s="81">
        <f t="shared" si="38"/>
        <v>0</v>
      </c>
      <c r="AA375" s="137"/>
    </row>
    <row r="376" spans="1:27" s="23" customFormat="1" ht="33.75" customHeight="1" outlineLevel="6">
      <c r="A376" s="34" t="s">
        <v>157</v>
      </c>
      <c r="B376" s="18" t="s">
        <v>22</v>
      </c>
      <c r="C376" s="18" t="s">
        <v>289</v>
      </c>
      <c r="D376" s="18" t="s">
        <v>5</v>
      </c>
      <c r="E376" s="18"/>
      <c r="F376" s="51">
        <f>F377</f>
        <v>900</v>
      </c>
      <c r="G376" s="99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97"/>
      <c r="X376" s="51">
        <f>X377</f>
        <v>0</v>
      </c>
      <c r="Y376" s="81">
        <f t="shared" si="38"/>
        <v>0</v>
      </c>
      <c r="AA376" s="137"/>
    </row>
    <row r="377" spans="1:27" s="23" customFormat="1" ht="15.75" outlineLevel="6">
      <c r="A377" s="5" t="s">
        <v>114</v>
      </c>
      <c r="B377" s="6" t="s">
        <v>22</v>
      </c>
      <c r="C377" s="6" t="s">
        <v>289</v>
      </c>
      <c r="D377" s="6" t="s">
        <v>115</v>
      </c>
      <c r="E377" s="6"/>
      <c r="F377" s="52">
        <f>F378</f>
        <v>900</v>
      </c>
      <c r="G377" s="99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97"/>
      <c r="X377" s="52">
        <f>X378</f>
        <v>0</v>
      </c>
      <c r="Y377" s="81">
        <f t="shared" si="38"/>
        <v>0</v>
      </c>
      <c r="AA377" s="137"/>
    </row>
    <row r="378" spans="1:27" s="23" customFormat="1" ht="15.75" outlineLevel="6">
      <c r="A378" s="36" t="s">
        <v>84</v>
      </c>
      <c r="B378" s="32" t="s">
        <v>22</v>
      </c>
      <c r="C378" s="32" t="s">
        <v>289</v>
      </c>
      <c r="D378" s="32" t="s">
        <v>85</v>
      </c>
      <c r="E378" s="32"/>
      <c r="F378" s="53">
        <v>900</v>
      </c>
      <c r="G378" s="99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97"/>
      <c r="X378" s="53">
        <v>0</v>
      </c>
      <c r="Y378" s="81">
        <f t="shared" si="38"/>
        <v>0</v>
      </c>
      <c r="AA378" s="137"/>
    </row>
    <row r="379" spans="1:27" s="23" customFormat="1" ht="15.75" outlineLevel="6">
      <c r="A379" s="40" t="s">
        <v>158</v>
      </c>
      <c r="B379" s="18" t="s">
        <v>22</v>
      </c>
      <c r="C379" s="18" t="s">
        <v>290</v>
      </c>
      <c r="D379" s="18" t="s">
        <v>5</v>
      </c>
      <c r="E379" s="18"/>
      <c r="F379" s="51">
        <f>F380+F382</f>
        <v>3452.319</v>
      </c>
      <c r="G379" s="99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97"/>
      <c r="X379" s="51">
        <f>X380+X382</f>
        <v>0</v>
      </c>
      <c r="Y379" s="81">
        <f t="shared" si="38"/>
        <v>0</v>
      </c>
      <c r="AA379" s="137"/>
    </row>
    <row r="380" spans="1:27" s="23" customFormat="1" ht="15.75" outlineLevel="6">
      <c r="A380" s="5" t="s">
        <v>91</v>
      </c>
      <c r="B380" s="6" t="s">
        <v>22</v>
      </c>
      <c r="C380" s="6" t="s">
        <v>290</v>
      </c>
      <c r="D380" s="6" t="s">
        <v>92</v>
      </c>
      <c r="E380" s="6"/>
      <c r="F380" s="52">
        <f>F381</f>
        <v>0</v>
      </c>
      <c r="G380" s="99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97"/>
      <c r="X380" s="52">
        <f>X381</f>
        <v>0</v>
      </c>
      <c r="Y380" s="81">
        <v>0</v>
      </c>
      <c r="AA380" s="137"/>
    </row>
    <row r="381" spans="1:27" s="23" customFormat="1" ht="31.5" outlineLevel="6">
      <c r="A381" s="31" t="s">
        <v>93</v>
      </c>
      <c r="B381" s="32" t="s">
        <v>22</v>
      </c>
      <c r="C381" s="32" t="s">
        <v>290</v>
      </c>
      <c r="D381" s="32" t="s">
        <v>94</v>
      </c>
      <c r="E381" s="32"/>
      <c r="F381" s="53">
        <v>0</v>
      </c>
      <c r="G381" s="99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97"/>
      <c r="X381" s="53">
        <v>0</v>
      </c>
      <c r="Y381" s="81">
        <v>0</v>
      </c>
      <c r="AA381" s="137"/>
    </row>
    <row r="382" spans="1:27" s="23" customFormat="1" ht="15.75" outlineLevel="6">
      <c r="A382" s="5" t="s">
        <v>114</v>
      </c>
      <c r="B382" s="6" t="s">
        <v>22</v>
      </c>
      <c r="C382" s="6" t="s">
        <v>290</v>
      </c>
      <c r="D382" s="6" t="s">
        <v>115</v>
      </c>
      <c r="E382" s="6"/>
      <c r="F382" s="52">
        <f>F383</f>
        <v>3452.319</v>
      </c>
      <c r="G382" s="99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97"/>
      <c r="X382" s="52">
        <f>X383</f>
        <v>0</v>
      </c>
      <c r="Y382" s="81">
        <f t="shared" si="38"/>
        <v>0</v>
      </c>
      <c r="AA382" s="137"/>
    </row>
    <row r="383" spans="1:27" s="23" customFormat="1" ht="47.25" outlineLevel="6">
      <c r="A383" s="36" t="s">
        <v>189</v>
      </c>
      <c r="B383" s="32" t="s">
        <v>22</v>
      </c>
      <c r="C383" s="32" t="s">
        <v>290</v>
      </c>
      <c r="D383" s="32" t="s">
        <v>83</v>
      </c>
      <c r="E383" s="32"/>
      <c r="F383" s="53">
        <v>3452.319</v>
      </c>
      <c r="G383" s="99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97"/>
      <c r="X383" s="53">
        <v>0</v>
      </c>
      <c r="Y383" s="81">
        <f t="shared" si="38"/>
        <v>0</v>
      </c>
      <c r="AA383" s="137"/>
    </row>
    <row r="384" spans="1:27" s="23" customFormat="1" ht="15.75" outlineLevel="6">
      <c r="A384" s="42" t="s">
        <v>37</v>
      </c>
      <c r="B384" s="28" t="s">
        <v>13</v>
      </c>
      <c r="C384" s="28" t="s">
        <v>234</v>
      </c>
      <c r="D384" s="28" t="s">
        <v>5</v>
      </c>
      <c r="E384" s="28"/>
      <c r="F384" s="56">
        <f>F385+F396</f>
        <v>17793.8</v>
      </c>
      <c r="G384" s="70">
        <f aca="true" t="shared" si="40" ref="G384:V384">G386+G396</f>
        <v>0</v>
      </c>
      <c r="H384" s="10">
        <f t="shared" si="40"/>
        <v>0</v>
      </c>
      <c r="I384" s="10">
        <f t="shared" si="40"/>
        <v>0</v>
      </c>
      <c r="J384" s="10">
        <f t="shared" si="40"/>
        <v>0</v>
      </c>
      <c r="K384" s="10">
        <f t="shared" si="40"/>
        <v>0</v>
      </c>
      <c r="L384" s="10">
        <f t="shared" si="40"/>
        <v>0</v>
      </c>
      <c r="M384" s="10">
        <f t="shared" si="40"/>
        <v>0</v>
      </c>
      <c r="N384" s="10">
        <f t="shared" si="40"/>
        <v>0</v>
      </c>
      <c r="O384" s="10">
        <f t="shared" si="40"/>
        <v>0</v>
      </c>
      <c r="P384" s="10">
        <f t="shared" si="40"/>
        <v>0</v>
      </c>
      <c r="Q384" s="10">
        <f t="shared" si="40"/>
        <v>0</v>
      </c>
      <c r="R384" s="10">
        <f t="shared" si="40"/>
        <v>0</v>
      </c>
      <c r="S384" s="10">
        <f t="shared" si="40"/>
        <v>0</v>
      </c>
      <c r="T384" s="10">
        <f t="shared" si="40"/>
        <v>0</v>
      </c>
      <c r="U384" s="10">
        <f t="shared" si="40"/>
        <v>0</v>
      </c>
      <c r="V384" s="10">
        <f t="shared" si="40"/>
        <v>0</v>
      </c>
      <c r="X384" s="56">
        <f>X385+X396</f>
        <v>4167.354</v>
      </c>
      <c r="Y384" s="81">
        <f t="shared" si="38"/>
        <v>23.420258741808947</v>
      </c>
      <c r="AA384" s="137"/>
    </row>
    <row r="385" spans="1:27" s="23" customFormat="1" ht="31.5" outlineLevel="6">
      <c r="A385" s="20" t="s">
        <v>129</v>
      </c>
      <c r="B385" s="9" t="s">
        <v>13</v>
      </c>
      <c r="C385" s="9" t="s">
        <v>235</v>
      </c>
      <c r="D385" s="9" t="s">
        <v>5</v>
      </c>
      <c r="E385" s="9"/>
      <c r="F385" s="50">
        <f>F386</f>
        <v>1852</v>
      </c>
      <c r="G385" s="7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X385" s="50">
        <f>X386</f>
        <v>319.892</v>
      </c>
      <c r="Y385" s="81">
        <f t="shared" si="38"/>
        <v>17.272786177105832</v>
      </c>
      <c r="AA385" s="137"/>
    </row>
    <row r="386" spans="1:27" s="23" customFormat="1" ht="36" customHeight="1" outlineLevel="6">
      <c r="A386" s="20" t="s">
        <v>131</v>
      </c>
      <c r="B386" s="9" t="s">
        <v>13</v>
      </c>
      <c r="C386" s="9" t="s">
        <v>236</v>
      </c>
      <c r="D386" s="9" t="s">
        <v>5</v>
      </c>
      <c r="E386" s="11"/>
      <c r="F386" s="50">
        <f>F387+F394</f>
        <v>1852</v>
      </c>
      <c r="G386" s="70">
        <f aca="true" t="shared" si="41" ref="G386:V386">G387</f>
        <v>0</v>
      </c>
      <c r="H386" s="10">
        <f t="shared" si="41"/>
        <v>0</v>
      </c>
      <c r="I386" s="10">
        <f t="shared" si="41"/>
        <v>0</v>
      </c>
      <c r="J386" s="10">
        <f t="shared" si="41"/>
        <v>0</v>
      </c>
      <c r="K386" s="10">
        <f t="shared" si="41"/>
        <v>0</v>
      </c>
      <c r="L386" s="10">
        <f t="shared" si="41"/>
        <v>0</v>
      </c>
      <c r="M386" s="10">
        <f t="shared" si="41"/>
        <v>0</v>
      </c>
      <c r="N386" s="10">
        <f t="shared" si="41"/>
        <v>0</v>
      </c>
      <c r="O386" s="10">
        <f t="shared" si="41"/>
        <v>0</v>
      </c>
      <c r="P386" s="10">
        <f t="shared" si="41"/>
        <v>0</v>
      </c>
      <c r="Q386" s="10">
        <f t="shared" si="41"/>
        <v>0</v>
      </c>
      <c r="R386" s="10">
        <f t="shared" si="41"/>
        <v>0</v>
      </c>
      <c r="S386" s="10">
        <f t="shared" si="41"/>
        <v>0</v>
      </c>
      <c r="T386" s="10">
        <f t="shared" si="41"/>
        <v>0</v>
      </c>
      <c r="U386" s="10">
        <f t="shared" si="41"/>
        <v>0</v>
      </c>
      <c r="V386" s="10">
        <f t="shared" si="41"/>
        <v>0</v>
      </c>
      <c r="X386" s="50">
        <f>X387+X394</f>
        <v>319.892</v>
      </c>
      <c r="Y386" s="81">
        <f t="shared" si="38"/>
        <v>17.272786177105832</v>
      </c>
      <c r="AA386" s="137"/>
    </row>
    <row r="387" spans="1:27" s="23" customFormat="1" ht="47.25" outlineLevel="6">
      <c r="A387" s="35" t="s">
        <v>187</v>
      </c>
      <c r="B387" s="18" t="s">
        <v>13</v>
      </c>
      <c r="C387" s="18" t="s">
        <v>238</v>
      </c>
      <c r="D387" s="18" t="s">
        <v>5</v>
      </c>
      <c r="E387" s="18"/>
      <c r="F387" s="51">
        <f>F388+F392</f>
        <v>1852</v>
      </c>
      <c r="G387" s="69">
        <f aca="true" t="shared" si="42" ref="G387:V387">G388</f>
        <v>0</v>
      </c>
      <c r="H387" s="7">
        <f t="shared" si="42"/>
        <v>0</v>
      </c>
      <c r="I387" s="7">
        <f t="shared" si="42"/>
        <v>0</v>
      </c>
      <c r="J387" s="7">
        <f t="shared" si="42"/>
        <v>0</v>
      </c>
      <c r="K387" s="7">
        <f t="shared" si="42"/>
        <v>0</v>
      </c>
      <c r="L387" s="7">
        <f t="shared" si="42"/>
        <v>0</v>
      </c>
      <c r="M387" s="7">
        <f t="shared" si="42"/>
        <v>0</v>
      </c>
      <c r="N387" s="7">
        <f t="shared" si="42"/>
        <v>0</v>
      </c>
      <c r="O387" s="7">
        <f t="shared" si="42"/>
        <v>0</v>
      </c>
      <c r="P387" s="7">
        <f t="shared" si="42"/>
        <v>0</v>
      </c>
      <c r="Q387" s="7">
        <f t="shared" si="42"/>
        <v>0</v>
      </c>
      <c r="R387" s="7">
        <f t="shared" si="42"/>
        <v>0</v>
      </c>
      <c r="S387" s="7">
        <f t="shared" si="42"/>
        <v>0</v>
      </c>
      <c r="T387" s="7">
        <f t="shared" si="42"/>
        <v>0</v>
      </c>
      <c r="U387" s="7">
        <f t="shared" si="42"/>
        <v>0</v>
      </c>
      <c r="V387" s="7">
        <f t="shared" si="42"/>
        <v>0</v>
      </c>
      <c r="X387" s="51">
        <f>X388+X392</f>
        <v>319.892</v>
      </c>
      <c r="Y387" s="81">
        <f t="shared" si="38"/>
        <v>17.272786177105832</v>
      </c>
      <c r="AA387" s="137"/>
    </row>
    <row r="388" spans="1:27" s="23" customFormat="1" ht="31.5" outlineLevel="6">
      <c r="A388" s="5" t="s">
        <v>90</v>
      </c>
      <c r="B388" s="6" t="s">
        <v>13</v>
      </c>
      <c r="C388" s="6" t="s">
        <v>238</v>
      </c>
      <c r="D388" s="6" t="s">
        <v>89</v>
      </c>
      <c r="E388" s="6"/>
      <c r="F388" s="52">
        <f>F389+F390+F391</f>
        <v>1852</v>
      </c>
      <c r="G388" s="69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52">
        <f>X389+X390+X391</f>
        <v>319.892</v>
      </c>
      <c r="Y388" s="81">
        <f t="shared" si="38"/>
        <v>17.272786177105832</v>
      </c>
      <c r="AA388" s="137"/>
    </row>
    <row r="389" spans="1:27" s="23" customFormat="1" ht="16.5" customHeight="1" outlineLevel="6">
      <c r="A389" s="31" t="s">
        <v>227</v>
      </c>
      <c r="B389" s="32" t="s">
        <v>13</v>
      </c>
      <c r="C389" s="32" t="s">
        <v>238</v>
      </c>
      <c r="D389" s="32" t="s">
        <v>87</v>
      </c>
      <c r="E389" s="32"/>
      <c r="F389" s="53">
        <v>1422.4</v>
      </c>
      <c r="G389" s="69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53">
        <v>266.266</v>
      </c>
      <c r="Y389" s="81">
        <f t="shared" si="38"/>
        <v>18.719488188976378</v>
      </c>
      <c r="AA389" s="137"/>
    </row>
    <row r="390" spans="1:27" s="23" customFormat="1" ht="31.5" outlineLevel="6">
      <c r="A390" s="31" t="s">
        <v>232</v>
      </c>
      <c r="B390" s="32" t="s">
        <v>13</v>
      </c>
      <c r="C390" s="32" t="s">
        <v>238</v>
      </c>
      <c r="D390" s="32" t="s">
        <v>88</v>
      </c>
      <c r="E390" s="32"/>
      <c r="F390" s="53">
        <v>0</v>
      </c>
      <c r="G390" s="69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53">
        <v>0</v>
      </c>
      <c r="Y390" s="81">
        <v>0</v>
      </c>
      <c r="AA390" s="137"/>
    </row>
    <row r="391" spans="1:27" s="23" customFormat="1" ht="47.25" outlineLevel="6">
      <c r="A391" s="31" t="s">
        <v>228</v>
      </c>
      <c r="B391" s="32" t="s">
        <v>13</v>
      </c>
      <c r="C391" s="32" t="s">
        <v>238</v>
      </c>
      <c r="D391" s="32" t="s">
        <v>229</v>
      </c>
      <c r="E391" s="32"/>
      <c r="F391" s="53">
        <v>429.6</v>
      </c>
      <c r="G391" s="69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53">
        <v>53.626</v>
      </c>
      <c r="Y391" s="81">
        <f t="shared" si="38"/>
        <v>12.482774674115454</v>
      </c>
      <c r="AA391" s="137"/>
    </row>
    <row r="392" spans="1:27" s="23" customFormat="1" ht="15.75" outlineLevel="6">
      <c r="A392" s="5" t="s">
        <v>91</v>
      </c>
      <c r="B392" s="6" t="s">
        <v>13</v>
      </c>
      <c r="C392" s="6" t="s">
        <v>238</v>
      </c>
      <c r="D392" s="6" t="s">
        <v>92</v>
      </c>
      <c r="E392" s="6"/>
      <c r="F392" s="52">
        <f>F393</f>
        <v>0</v>
      </c>
      <c r="G392" s="69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52">
        <f>X393</f>
        <v>0</v>
      </c>
      <c r="Y392" s="81">
        <v>0</v>
      </c>
      <c r="AA392" s="137"/>
    </row>
    <row r="393" spans="1:27" s="23" customFormat="1" ht="31.5" outlineLevel="6">
      <c r="A393" s="31" t="s">
        <v>93</v>
      </c>
      <c r="B393" s="32" t="s">
        <v>13</v>
      </c>
      <c r="C393" s="32" t="s">
        <v>238</v>
      </c>
      <c r="D393" s="32" t="s">
        <v>94</v>
      </c>
      <c r="E393" s="32"/>
      <c r="F393" s="53">
        <v>0</v>
      </c>
      <c r="G393" s="69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53">
        <v>0</v>
      </c>
      <c r="Y393" s="81">
        <v>0</v>
      </c>
      <c r="AA393" s="137"/>
    </row>
    <row r="394" spans="1:27" s="23" customFormat="1" ht="15.75" outlineLevel="6">
      <c r="A394" s="34" t="s">
        <v>133</v>
      </c>
      <c r="B394" s="18" t="s">
        <v>13</v>
      </c>
      <c r="C394" s="18" t="s">
        <v>240</v>
      </c>
      <c r="D394" s="18" t="s">
        <v>5</v>
      </c>
      <c r="E394" s="18"/>
      <c r="F394" s="51">
        <f>F395</f>
        <v>0</v>
      </c>
      <c r="G394" s="69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51">
        <f>X395</f>
        <v>0</v>
      </c>
      <c r="Y394" s="81">
        <v>0</v>
      </c>
      <c r="AA394" s="137"/>
    </row>
    <row r="395" spans="1:27" s="23" customFormat="1" ht="15.75" outlineLevel="6">
      <c r="A395" s="5" t="s">
        <v>328</v>
      </c>
      <c r="B395" s="6" t="s">
        <v>13</v>
      </c>
      <c r="C395" s="6" t="s">
        <v>240</v>
      </c>
      <c r="D395" s="6" t="s">
        <v>327</v>
      </c>
      <c r="E395" s="6"/>
      <c r="F395" s="52">
        <v>0</v>
      </c>
      <c r="G395" s="69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52">
        <v>0</v>
      </c>
      <c r="Y395" s="81">
        <v>0</v>
      </c>
      <c r="AA395" s="137"/>
    </row>
    <row r="396" spans="1:27" s="23" customFormat="1" ht="19.5" customHeight="1" outlineLevel="6">
      <c r="A396" s="41" t="s">
        <v>211</v>
      </c>
      <c r="B396" s="9" t="s">
        <v>13</v>
      </c>
      <c r="C396" s="9" t="s">
        <v>273</v>
      </c>
      <c r="D396" s="9" t="s">
        <v>5</v>
      </c>
      <c r="E396" s="11"/>
      <c r="F396" s="50">
        <f>F397</f>
        <v>15941.8</v>
      </c>
      <c r="G396" s="70">
        <f aca="true" t="shared" si="43" ref="G396:V396">G398</f>
        <v>0</v>
      </c>
      <c r="H396" s="10">
        <f t="shared" si="43"/>
        <v>0</v>
      </c>
      <c r="I396" s="10">
        <f t="shared" si="43"/>
        <v>0</v>
      </c>
      <c r="J396" s="10">
        <f t="shared" si="43"/>
        <v>0</v>
      </c>
      <c r="K396" s="10">
        <f t="shared" si="43"/>
        <v>0</v>
      </c>
      <c r="L396" s="10">
        <f t="shared" si="43"/>
        <v>0</v>
      </c>
      <c r="M396" s="10">
        <f t="shared" si="43"/>
        <v>0</v>
      </c>
      <c r="N396" s="10">
        <f t="shared" si="43"/>
        <v>0</v>
      </c>
      <c r="O396" s="10">
        <f t="shared" si="43"/>
        <v>0</v>
      </c>
      <c r="P396" s="10">
        <f t="shared" si="43"/>
        <v>0</v>
      </c>
      <c r="Q396" s="10">
        <f t="shared" si="43"/>
        <v>0</v>
      </c>
      <c r="R396" s="10">
        <f t="shared" si="43"/>
        <v>0</v>
      </c>
      <c r="S396" s="10">
        <f t="shared" si="43"/>
        <v>0</v>
      </c>
      <c r="T396" s="10">
        <f t="shared" si="43"/>
        <v>0</v>
      </c>
      <c r="U396" s="10">
        <f t="shared" si="43"/>
        <v>0</v>
      </c>
      <c r="V396" s="10">
        <f t="shared" si="43"/>
        <v>0</v>
      </c>
      <c r="X396" s="50">
        <f>X397</f>
        <v>3847.462</v>
      </c>
      <c r="Y396" s="81">
        <f aca="true" t="shared" si="44" ref="Y396:Y457">X396/F396*100</f>
        <v>24.134426476307567</v>
      </c>
      <c r="AA396" s="137"/>
    </row>
    <row r="397" spans="1:27" s="23" customFormat="1" ht="33" customHeight="1" outlineLevel="6">
      <c r="A397" s="41" t="s">
        <v>159</v>
      </c>
      <c r="B397" s="9" t="s">
        <v>13</v>
      </c>
      <c r="C397" s="9" t="s">
        <v>292</v>
      </c>
      <c r="D397" s="9" t="s">
        <v>5</v>
      </c>
      <c r="E397" s="11"/>
      <c r="F397" s="50">
        <f>F398</f>
        <v>15941.8</v>
      </c>
      <c r="G397" s="7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X397" s="50">
        <f>X398</f>
        <v>3847.462</v>
      </c>
      <c r="Y397" s="81">
        <f t="shared" si="44"/>
        <v>24.134426476307567</v>
      </c>
      <c r="AA397" s="137"/>
    </row>
    <row r="398" spans="1:27" s="23" customFormat="1" ht="31.5" outlineLevel="6">
      <c r="A398" s="34" t="s">
        <v>134</v>
      </c>
      <c r="B398" s="18" t="s">
        <v>13</v>
      </c>
      <c r="C398" s="18" t="s">
        <v>293</v>
      </c>
      <c r="D398" s="18" t="s">
        <v>5</v>
      </c>
      <c r="E398" s="18"/>
      <c r="F398" s="51">
        <f>F399+F403+F405</f>
        <v>15941.8</v>
      </c>
      <c r="G398" s="69">
        <f aca="true" t="shared" si="45" ref="G398:V398">G399</f>
        <v>0</v>
      </c>
      <c r="H398" s="7">
        <f t="shared" si="45"/>
        <v>0</v>
      </c>
      <c r="I398" s="7">
        <f t="shared" si="45"/>
        <v>0</v>
      </c>
      <c r="J398" s="7">
        <f t="shared" si="45"/>
        <v>0</v>
      </c>
      <c r="K398" s="7">
        <f t="shared" si="45"/>
        <v>0</v>
      </c>
      <c r="L398" s="7">
        <f t="shared" si="45"/>
        <v>0</v>
      </c>
      <c r="M398" s="7">
        <f t="shared" si="45"/>
        <v>0</v>
      </c>
      <c r="N398" s="7">
        <f t="shared" si="45"/>
        <v>0</v>
      </c>
      <c r="O398" s="7">
        <f t="shared" si="45"/>
        <v>0</v>
      </c>
      <c r="P398" s="7">
        <f t="shared" si="45"/>
        <v>0</v>
      </c>
      <c r="Q398" s="7">
        <f t="shared" si="45"/>
        <v>0</v>
      </c>
      <c r="R398" s="7">
        <f t="shared" si="45"/>
        <v>0</v>
      </c>
      <c r="S398" s="7">
        <f t="shared" si="45"/>
        <v>0</v>
      </c>
      <c r="T398" s="7">
        <f t="shared" si="45"/>
        <v>0</v>
      </c>
      <c r="U398" s="7">
        <f t="shared" si="45"/>
        <v>0</v>
      </c>
      <c r="V398" s="7">
        <f t="shared" si="45"/>
        <v>0</v>
      </c>
      <c r="X398" s="51">
        <f>X399+X403+X405</f>
        <v>3847.462</v>
      </c>
      <c r="Y398" s="81">
        <f t="shared" si="44"/>
        <v>24.134426476307567</v>
      </c>
      <c r="AA398" s="137"/>
    </row>
    <row r="399" spans="1:27" s="23" customFormat="1" ht="15.75" outlineLevel="6">
      <c r="A399" s="5" t="s">
        <v>106</v>
      </c>
      <c r="B399" s="6" t="s">
        <v>13</v>
      </c>
      <c r="C399" s="6" t="s">
        <v>293</v>
      </c>
      <c r="D399" s="6" t="s">
        <v>107</v>
      </c>
      <c r="E399" s="6"/>
      <c r="F399" s="52">
        <f>F400+F401+F402</f>
        <v>13202.3</v>
      </c>
      <c r="G399" s="69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52">
        <f>X400+X401+X402</f>
        <v>3251.819</v>
      </c>
      <c r="Y399" s="81">
        <f t="shared" si="44"/>
        <v>24.630700711239708</v>
      </c>
      <c r="AA399" s="137"/>
    </row>
    <row r="400" spans="1:27" s="23" customFormat="1" ht="15.75" outlineLevel="6">
      <c r="A400" s="31" t="s">
        <v>226</v>
      </c>
      <c r="B400" s="32" t="s">
        <v>13</v>
      </c>
      <c r="C400" s="32" t="s">
        <v>293</v>
      </c>
      <c r="D400" s="32" t="s">
        <v>108</v>
      </c>
      <c r="E400" s="32"/>
      <c r="F400" s="53">
        <v>10140</v>
      </c>
      <c r="G400" s="69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53">
        <v>2505.018</v>
      </c>
      <c r="Y400" s="81">
        <f t="shared" si="44"/>
        <v>24.70431952662722</v>
      </c>
      <c r="AA400" s="137"/>
    </row>
    <row r="401" spans="1:27" s="23" customFormat="1" ht="31.5" outlineLevel="6">
      <c r="A401" s="31" t="s">
        <v>233</v>
      </c>
      <c r="B401" s="32" t="s">
        <v>13</v>
      </c>
      <c r="C401" s="32" t="s">
        <v>293</v>
      </c>
      <c r="D401" s="32" t="s">
        <v>109</v>
      </c>
      <c r="E401" s="32"/>
      <c r="F401" s="53">
        <v>0</v>
      </c>
      <c r="G401" s="69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53">
        <v>0</v>
      </c>
      <c r="Y401" s="81">
        <v>0</v>
      </c>
      <c r="AA401" s="137"/>
    </row>
    <row r="402" spans="1:27" s="23" customFormat="1" ht="47.25" outlineLevel="6">
      <c r="A402" s="31" t="s">
        <v>230</v>
      </c>
      <c r="B402" s="32" t="s">
        <v>13</v>
      </c>
      <c r="C402" s="32" t="s">
        <v>293</v>
      </c>
      <c r="D402" s="32" t="s">
        <v>231</v>
      </c>
      <c r="E402" s="32"/>
      <c r="F402" s="53">
        <v>3062.3</v>
      </c>
      <c r="G402" s="69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53">
        <v>746.801</v>
      </c>
      <c r="Y402" s="81">
        <f t="shared" si="44"/>
        <v>24.38693139143781</v>
      </c>
      <c r="AA402" s="137"/>
    </row>
    <row r="403" spans="1:27" s="23" customFormat="1" ht="15.75" outlineLevel="6">
      <c r="A403" s="5" t="s">
        <v>91</v>
      </c>
      <c r="B403" s="6" t="s">
        <v>13</v>
      </c>
      <c r="C403" s="6" t="s">
        <v>293</v>
      </c>
      <c r="D403" s="6" t="s">
        <v>92</v>
      </c>
      <c r="E403" s="6"/>
      <c r="F403" s="52">
        <f>F404</f>
        <v>2717.5</v>
      </c>
      <c r="G403" s="69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52">
        <f>X404</f>
        <v>595.643</v>
      </c>
      <c r="Y403" s="81">
        <f t="shared" si="44"/>
        <v>21.918785648574058</v>
      </c>
      <c r="AA403" s="137"/>
    </row>
    <row r="404" spans="1:27" s="23" customFormat="1" ht="31.5" outlineLevel="6">
      <c r="A404" s="31" t="s">
        <v>93</v>
      </c>
      <c r="B404" s="32" t="s">
        <v>13</v>
      </c>
      <c r="C404" s="32" t="s">
        <v>293</v>
      </c>
      <c r="D404" s="32" t="s">
        <v>94</v>
      </c>
      <c r="E404" s="32"/>
      <c r="F404" s="53">
        <v>2717.5</v>
      </c>
      <c r="G404" s="69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53">
        <v>595.643</v>
      </c>
      <c r="Y404" s="81">
        <f t="shared" si="44"/>
        <v>21.918785648574058</v>
      </c>
      <c r="AA404" s="137"/>
    </row>
    <row r="405" spans="1:27" s="23" customFormat="1" ht="15.75" outlineLevel="6">
      <c r="A405" s="5" t="s">
        <v>95</v>
      </c>
      <c r="B405" s="6" t="s">
        <v>13</v>
      </c>
      <c r="C405" s="6" t="s">
        <v>293</v>
      </c>
      <c r="D405" s="6" t="s">
        <v>96</v>
      </c>
      <c r="E405" s="6"/>
      <c r="F405" s="52">
        <f>F406+F407+F408</f>
        <v>22</v>
      </c>
      <c r="G405" s="69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2">
        <f>X406+X407+X408</f>
        <v>0</v>
      </c>
      <c r="Y405" s="81">
        <f t="shared" si="44"/>
        <v>0</v>
      </c>
      <c r="AA405" s="137"/>
    </row>
    <row r="406" spans="1:27" s="23" customFormat="1" ht="15.75" outlineLevel="6">
      <c r="A406" s="31" t="s">
        <v>97</v>
      </c>
      <c r="B406" s="32" t="s">
        <v>13</v>
      </c>
      <c r="C406" s="32" t="s">
        <v>293</v>
      </c>
      <c r="D406" s="32" t="s">
        <v>99</v>
      </c>
      <c r="E406" s="32"/>
      <c r="F406" s="53">
        <v>2</v>
      </c>
      <c r="G406" s="69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3">
        <v>0</v>
      </c>
      <c r="Y406" s="81">
        <f t="shared" si="44"/>
        <v>0</v>
      </c>
      <c r="AA406" s="137"/>
    </row>
    <row r="407" spans="1:27" s="23" customFormat="1" ht="15.75" outlineLevel="6">
      <c r="A407" s="31" t="s">
        <v>98</v>
      </c>
      <c r="B407" s="32" t="s">
        <v>13</v>
      </c>
      <c r="C407" s="32" t="s">
        <v>293</v>
      </c>
      <c r="D407" s="32" t="s">
        <v>100</v>
      </c>
      <c r="E407" s="32"/>
      <c r="F407" s="53">
        <v>5</v>
      </c>
      <c r="G407" s="69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3">
        <v>0</v>
      </c>
      <c r="Y407" s="81">
        <f t="shared" si="44"/>
        <v>0</v>
      </c>
      <c r="AA407" s="137"/>
    </row>
    <row r="408" spans="1:27" s="23" customFormat="1" ht="15.75" outlineLevel="6">
      <c r="A408" s="31" t="s">
        <v>328</v>
      </c>
      <c r="B408" s="32" t="s">
        <v>13</v>
      </c>
      <c r="C408" s="32" t="s">
        <v>293</v>
      </c>
      <c r="D408" s="32" t="s">
        <v>327</v>
      </c>
      <c r="E408" s="32"/>
      <c r="F408" s="53">
        <v>15</v>
      </c>
      <c r="G408" s="69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53">
        <v>0</v>
      </c>
      <c r="Y408" s="81">
        <f t="shared" si="44"/>
        <v>0</v>
      </c>
      <c r="AA408" s="137"/>
    </row>
    <row r="409" spans="1:27" s="23" customFormat="1" ht="17.25" customHeight="1" outlineLevel="6">
      <c r="A409" s="15" t="s">
        <v>72</v>
      </c>
      <c r="B409" s="16" t="s">
        <v>52</v>
      </c>
      <c r="C409" s="16" t="s">
        <v>234</v>
      </c>
      <c r="D409" s="16" t="s">
        <v>5</v>
      </c>
      <c r="E409" s="16"/>
      <c r="F409" s="49">
        <f>F410</f>
        <v>59137.553329999995</v>
      </c>
      <c r="G409" s="67" t="e">
        <f>G410+#REF!+#REF!</f>
        <v>#REF!</v>
      </c>
      <c r="H409" s="17" t="e">
        <f>H410+#REF!+#REF!</f>
        <v>#REF!</v>
      </c>
      <c r="I409" s="17" t="e">
        <f>I410+#REF!+#REF!</f>
        <v>#REF!</v>
      </c>
      <c r="J409" s="17" t="e">
        <f>J410+#REF!+#REF!</f>
        <v>#REF!</v>
      </c>
      <c r="K409" s="17" t="e">
        <f>K410+#REF!+#REF!</f>
        <v>#REF!</v>
      </c>
      <c r="L409" s="17" t="e">
        <f>L410+#REF!+#REF!</f>
        <v>#REF!</v>
      </c>
      <c r="M409" s="17" t="e">
        <f>M410+#REF!+#REF!</f>
        <v>#REF!</v>
      </c>
      <c r="N409" s="17" t="e">
        <f>N410+#REF!+#REF!</f>
        <v>#REF!</v>
      </c>
      <c r="O409" s="17" t="e">
        <f>O410+#REF!+#REF!</f>
        <v>#REF!</v>
      </c>
      <c r="P409" s="17" t="e">
        <f>P410+#REF!+#REF!</f>
        <v>#REF!</v>
      </c>
      <c r="Q409" s="17" t="e">
        <f>Q410+#REF!+#REF!</f>
        <v>#REF!</v>
      </c>
      <c r="R409" s="17" t="e">
        <f>R410+#REF!+#REF!</f>
        <v>#REF!</v>
      </c>
      <c r="S409" s="17" t="e">
        <f>S410+#REF!+#REF!</f>
        <v>#REF!</v>
      </c>
      <c r="T409" s="17" t="e">
        <f>T410+#REF!+#REF!</f>
        <v>#REF!</v>
      </c>
      <c r="U409" s="17" t="e">
        <f>U410+#REF!+#REF!</f>
        <v>#REF!</v>
      </c>
      <c r="V409" s="17" t="e">
        <f>V410+#REF!+#REF!</f>
        <v>#REF!</v>
      </c>
      <c r="X409" s="49">
        <f>X410</f>
        <v>5029.347999999999</v>
      </c>
      <c r="Y409" s="81">
        <f t="shared" si="44"/>
        <v>8.504491168133349</v>
      </c>
      <c r="AA409" s="137"/>
    </row>
    <row r="410" spans="1:27" s="23" customFormat="1" ht="15.75" outlineLevel="3">
      <c r="A410" s="8" t="s">
        <v>38</v>
      </c>
      <c r="B410" s="9" t="s">
        <v>14</v>
      </c>
      <c r="C410" s="9" t="s">
        <v>234</v>
      </c>
      <c r="D410" s="9" t="s">
        <v>5</v>
      </c>
      <c r="E410" s="9"/>
      <c r="F410" s="50">
        <f>F415+F439+F443+F447+F411</f>
        <v>59137.553329999995</v>
      </c>
      <c r="G410" s="70" t="e">
        <f>G415+#REF!+#REF!</f>
        <v>#REF!</v>
      </c>
      <c r="H410" s="10" t="e">
        <f>H415+#REF!+#REF!</f>
        <v>#REF!</v>
      </c>
      <c r="I410" s="10" t="e">
        <f>I415+#REF!+#REF!</f>
        <v>#REF!</v>
      </c>
      <c r="J410" s="10" t="e">
        <f>J415+#REF!+#REF!</f>
        <v>#REF!</v>
      </c>
      <c r="K410" s="10" t="e">
        <f>K415+#REF!+#REF!</f>
        <v>#REF!</v>
      </c>
      <c r="L410" s="10" t="e">
        <f>L415+#REF!+#REF!</f>
        <v>#REF!</v>
      </c>
      <c r="M410" s="10" t="e">
        <f>M415+#REF!+#REF!</f>
        <v>#REF!</v>
      </c>
      <c r="N410" s="10" t="e">
        <f>N415+#REF!+#REF!</f>
        <v>#REF!</v>
      </c>
      <c r="O410" s="10" t="e">
        <f>O415+#REF!+#REF!</f>
        <v>#REF!</v>
      </c>
      <c r="P410" s="10" t="e">
        <f>P415+#REF!+#REF!</f>
        <v>#REF!</v>
      </c>
      <c r="Q410" s="10" t="e">
        <f>Q415+#REF!+#REF!</f>
        <v>#REF!</v>
      </c>
      <c r="R410" s="10" t="e">
        <f>R415+#REF!+#REF!</f>
        <v>#REF!</v>
      </c>
      <c r="S410" s="10" t="e">
        <f>S415+#REF!+#REF!</f>
        <v>#REF!</v>
      </c>
      <c r="T410" s="10" t="e">
        <f>T415+#REF!+#REF!</f>
        <v>#REF!</v>
      </c>
      <c r="U410" s="10" t="e">
        <f>U415+#REF!+#REF!</f>
        <v>#REF!</v>
      </c>
      <c r="V410" s="10" t="e">
        <f>V415+#REF!+#REF!</f>
        <v>#REF!</v>
      </c>
      <c r="X410" s="50">
        <f>X415+X439+X443+X447+X411</f>
        <v>5029.347999999999</v>
      </c>
      <c r="Y410" s="81">
        <f t="shared" si="44"/>
        <v>8.504491168133349</v>
      </c>
      <c r="AA410" s="137"/>
    </row>
    <row r="411" spans="1:27" s="23" customFormat="1" ht="31.5" outlineLevel="3">
      <c r="A411" s="20" t="s">
        <v>129</v>
      </c>
      <c r="B411" s="9" t="s">
        <v>14</v>
      </c>
      <c r="C411" s="9" t="s">
        <v>235</v>
      </c>
      <c r="D411" s="9" t="s">
        <v>5</v>
      </c>
      <c r="E411" s="9"/>
      <c r="F411" s="50">
        <f>F412</f>
        <v>27.55715</v>
      </c>
      <c r="G411" s="7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50">
        <f>X412</f>
        <v>0</v>
      </c>
      <c r="Y411" s="81">
        <f t="shared" si="44"/>
        <v>0</v>
      </c>
      <c r="AA411" s="137"/>
    </row>
    <row r="412" spans="1:27" s="23" customFormat="1" ht="31.5" outlineLevel="3">
      <c r="A412" s="20" t="s">
        <v>131</v>
      </c>
      <c r="B412" s="9" t="s">
        <v>14</v>
      </c>
      <c r="C412" s="9" t="s">
        <v>236</v>
      </c>
      <c r="D412" s="9" t="s">
        <v>5</v>
      </c>
      <c r="E412" s="9"/>
      <c r="F412" s="50">
        <f>F413</f>
        <v>27.55715</v>
      </c>
      <c r="G412" s="7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X412" s="50">
        <f>X413</f>
        <v>0</v>
      </c>
      <c r="Y412" s="81">
        <f t="shared" si="44"/>
        <v>0</v>
      </c>
      <c r="AA412" s="137"/>
    </row>
    <row r="413" spans="1:27" s="23" customFormat="1" ht="31.5" outlineLevel="3">
      <c r="A413" s="34" t="s">
        <v>351</v>
      </c>
      <c r="B413" s="18" t="s">
        <v>14</v>
      </c>
      <c r="C413" s="18" t="s">
        <v>350</v>
      </c>
      <c r="D413" s="18" t="s">
        <v>5</v>
      </c>
      <c r="E413" s="18"/>
      <c r="F413" s="51">
        <f>F414</f>
        <v>27.55715</v>
      </c>
      <c r="G413" s="7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X413" s="51">
        <f>X414</f>
        <v>0</v>
      </c>
      <c r="Y413" s="81">
        <f t="shared" si="44"/>
        <v>0</v>
      </c>
      <c r="AA413" s="137"/>
    </row>
    <row r="414" spans="1:27" s="23" customFormat="1" ht="15.75" outlineLevel="3">
      <c r="A414" s="61" t="s">
        <v>84</v>
      </c>
      <c r="B414" s="60" t="s">
        <v>14</v>
      </c>
      <c r="C414" s="60" t="s">
        <v>350</v>
      </c>
      <c r="D414" s="60" t="s">
        <v>85</v>
      </c>
      <c r="E414" s="60"/>
      <c r="F414" s="62">
        <v>27.55715</v>
      </c>
      <c r="G414" s="83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4"/>
      <c r="X414" s="62">
        <v>0</v>
      </c>
      <c r="Y414" s="81">
        <f t="shared" si="44"/>
        <v>0</v>
      </c>
      <c r="AA414" s="137"/>
    </row>
    <row r="415" spans="1:27" s="23" customFormat="1" ht="19.5" customHeight="1" outlineLevel="3">
      <c r="A415" s="13" t="s">
        <v>160</v>
      </c>
      <c r="B415" s="9" t="s">
        <v>14</v>
      </c>
      <c r="C415" s="9" t="s">
        <v>294</v>
      </c>
      <c r="D415" s="9" t="s">
        <v>5</v>
      </c>
      <c r="E415" s="11"/>
      <c r="F415" s="50">
        <f>F416+F425</f>
        <v>58979.996179999995</v>
      </c>
      <c r="G415" s="70">
        <f aca="true" t="shared" si="46" ref="G415:V415">G426</f>
        <v>0</v>
      </c>
      <c r="H415" s="10">
        <f t="shared" si="46"/>
        <v>0</v>
      </c>
      <c r="I415" s="10">
        <f t="shared" si="46"/>
        <v>0</v>
      </c>
      <c r="J415" s="10">
        <f t="shared" si="46"/>
        <v>0</v>
      </c>
      <c r="K415" s="10">
        <f t="shared" si="46"/>
        <v>0</v>
      </c>
      <c r="L415" s="10">
        <f t="shared" si="46"/>
        <v>0</v>
      </c>
      <c r="M415" s="10">
        <f t="shared" si="46"/>
        <v>0</v>
      </c>
      <c r="N415" s="10">
        <f t="shared" si="46"/>
        <v>0</v>
      </c>
      <c r="O415" s="10">
        <f t="shared" si="46"/>
        <v>0</v>
      </c>
      <c r="P415" s="10">
        <f t="shared" si="46"/>
        <v>0</v>
      </c>
      <c r="Q415" s="10">
        <f t="shared" si="46"/>
        <v>0</v>
      </c>
      <c r="R415" s="10">
        <f t="shared" si="46"/>
        <v>0</v>
      </c>
      <c r="S415" s="10">
        <f t="shared" si="46"/>
        <v>0</v>
      </c>
      <c r="T415" s="10">
        <f t="shared" si="46"/>
        <v>0</v>
      </c>
      <c r="U415" s="10">
        <f t="shared" si="46"/>
        <v>0</v>
      </c>
      <c r="V415" s="10">
        <f t="shared" si="46"/>
        <v>0</v>
      </c>
      <c r="X415" s="50">
        <f>X416+X425</f>
        <v>5029.347999999999</v>
      </c>
      <c r="Y415" s="81">
        <f t="shared" si="44"/>
        <v>8.527209775753498</v>
      </c>
      <c r="AA415" s="137"/>
    </row>
    <row r="416" spans="1:27" s="23" customFormat="1" ht="19.5" customHeight="1" outlineLevel="3">
      <c r="A416" s="34" t="s">
        <v>117</v>
      </c>
      <c r="B416" s="18" t="s">
        <v>14</v>
      </c>
      <c r="C416" s="18" t="s">
        <v>295</v>
      </c>
      <c r="D416" s="18" t="s">
        <v>5</v>
      </c>
      <c r="E416" s="18"/>
      <c r="F416" s="51">
        <f>F417+F422</f>
        <v>34322.7</v>
      </c>
      <c r="G416" s="68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X416" s="51">
        <f>X417+X422</f>
        <v>106.092</v>
      </c>
      <c r="Y416" s="81">
        <f t="shared" si="44"/>
        <v>0.30910155669571454</v>
      </c>
      <c r="AA416" s="137"/>
    </row>
    <row r="417" spans="1:27" s="23" customFormat="1" ht="32.25" customHeight="1" outlineLevel="3">
      <c r="A417" s="46" t="s">
        <v>161</v>
      </c>
      <c r="B417" s="6" t="s">
        <v>14</v>
      </c>
      <c r="C417" s="6" t="s">
        <v>296</v>
      </c>
      <c r="D417" s="6" t="s">
        <v>5</v>
      </c>
      <c r="E417" s="6"/>
      <c r="F417" s="52">
        <f>F418+F420</f>
        <v>236</v>
      </c>
      <c r="G417" s="68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X417" s="52">
        <f>X418+X420</f>
        <v>106.092</v>
      </c>
      <c r="Y417" s="81">
        <f t="shared" si="44"/>
        <v>44.95423728813559</v>
      </c>
      <c r="AA417" s="137"/>
    </row>
    <row r="418" spans="1:27" s="23" customFormat="1" ht="19.5" customHeight="1" outlineLevel="3">
      <c r="A418" s="85" t="s">
        <v>91</v>
      </c>
      <c r="B418" s="86" t="s">
        <v>14</v>
      </c>
      <c r="C418" s="86" t="s">
        <v>296</v>
      </c>
      <c r="D418" s="86" t="s">
        <v>92</v>
      </c>
      <c r="E418" s="86"/>
      <c r="F418" s="104">
        <f>F419</f>
        <v>50</v>
      </c>
      <c r="G418" s="105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7"/>
      <c r="X418" s="104">
        <f>X419</f>
        <v>0</v>
      </c>
      <c r="Y418" s="81">
        <f t="shared" si="44"/>
        <v>0</v>
      </c>
      <c r="AA418" s="137"/>
    </row>
    <row r="419" spans="1:27" s="23" customFormat="1" ht="19.5" customHeight="1" outlineLevel="3">
      <c r="A419" s="31" t="s">
        <v>93</v>
      </c>
      <c r="B419" s="32" t="s">
        <v>14</v>
      </c>
      <c r="C419" s="32" t="s">
        <v>296</v>
      </c>
      <c r="D419" s="32" t="s">
        <v>94</v>
      </c>
      <c r="E419" s="32"/>
      <c r="F419" s="101">
        <v>50</v>
      </c>
      <c r="G419" s="96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97"/>
      <c r="X419" s="101">
        <v>0</v>
      </c>
      <c r="Y419" s="81">
        <f t="shared" si="44"/>
        <v>0</v>
      </c>
      <c r="AA419" s="137"/>
    </row>
    <row r="420" spans="1:27" s="23" customFormat="1" ht="19.5" customHeight="1" outlineLevel="3">
      <c r="A420" s="85" t="s">
        <v>347</v>
      </c>
      <c r="B420" s="86" t="s">
        <v>14</v>
      </c>
      <c r="C420" s="86" t="s">
        <v>296</v>
      </c>
      <c r="D420" s="86" t="s">
        <v>346</v>
      </c>
      <c r="E420" s="86"/>
      <c r="F420" s="104">
        <f>F421</f>
        <v>186</v>
      </c>
      <c r="G420" s="105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7"/>
      <c r="X420" s="104">
        <f>X421</f>
        <v>106.092</v>
      </c>
      <c r="Y420" s="81">
        <f t="shared" si="44"/>
        <v>57.038709677419355</v>
      </c>
      <c r="AA420" s="137"/>
    </row>
    <row r="421" spans="1:27" s="23" customFormat="1" ht="19.5" customHeight="1" outlineLevel="3">
      <c r="A421" s="31" t="s">
        <v>348</v>
      </c>
      <c r="B421" s="32" t="s">
        <v>14</v>
      </c>
      <c r="C421" s="32" t="s">
        <v>296</v>
      </c>
      <c r="D421" s="32" t="s">
        <v>345</v>
      </c>
      <c r="E421" s="32"/>
      <c r="F421" s="101">
        <v>186</v>
      </c>
      <c r="G421" s="96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97"/>
      <c r="X421" s="101">
        <v>106.092</v>
      </c>
      <c r="Y421" s="81">
        <f t="shared" si="44"/>
        <v>57.038709677419355</v>
      </c>
      <c r="AA421" s="137"/>
    </row>
    <row r="422" spans="1:27" s="23" customFormat="1" ht="19.5" customHeight="1" outlineLevel="3">
      <c r="A422" s="46" t="s">
        <v>415</v>
      </c>
      <c r="B422" s="6" t="s">
        <v>14</v>
      </c>
      <c r="C422" s="6" t="s">
        <v>414</v>
      </c>
      <c r="D422" s="6" t="s">
        <v>5</v>
      </c>
      <c r="E422" s="6"/>
      <c r="F422" s="52">
        <f>F423</f>
        <v>34086.7</v>
      </c>
      <c r="G422" s="96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97"/>
      <c r="X422" s="52">
        <f>X423</f>
        <v>0</v>
      </c>
      <c r="Y422" s="81">
        <f t="shared" si="44"/>
        <v>0</v>
      </c>
      <c r="AA422" s="137"/>
    </row>
    <row r="423" spans="1:27" s="23" customFormat="1" ht="19.5" customHeight="1" outlineLevel="3">
      <c r="A423" s="85" t="s">
        <v>347</v>
      </c>
      <c r="B423" s="86" t="s">
        <v>14</v>
      </c>
      <c r="C423" s="86" t="s">
        <v>414</v>
      </c>
      <c r="D423" s="86" t="s">
        <v>346</v>
      </c>
      <c r="E423" s="86"/>
      <c r="F423" s="104">
        <f>F424</f>
        <v>34086.7</v>
      </c>
      <c r="G423" s="105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7"/>
      <c r="X423" s="104">
        <f>X424</f>
        <v>0</v>
      </c>
      <c r="Y423" s="81">
        <f t="shared" si="44"/>
        <v>0</v>
      </c>
      <c r="AA423" s="137"/>
    </row>
    <row r="424" spans="1:27" s="23" customFormat="1" ht="19.5" customHeight="1" outlineLevel="3">
      <c r="A424" s="31" t="s">
        <v>348</v>
      </c>
      <c r="B424" s="32" t="s">
        <v>14</v>
      </c>
      <c r="C424" s="32" t="s">
        <v>414</v>
      </c>
      <c r="D424" s="32" t="s">
        <v>345</v>
      </c>
      <c r="E424" s="32"/>
      <c r="F424" s="101">
        <v>34086.7</v>
      </c>
      <c r="G424" s="96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97"/>
      <c r="X424" s="101">
        <v>0</v>
      </c>
      <c r="Y424" s="81">
        <f t="shared" si="44"/>
        <v>0</v>
      </c>
      <c r="AA424" s="137"/>
    </row>
    <row r="425" spans="1:27" s="23" customFormat="1" ht="35.25" customHeight="1" outlineLevel="3">
      <c r="A425" s="40" t="s">
        <v>162</v>
      </c>
      <c r="B425" s="18" t="s">
        <v>14</v>
      </c>
      <c r="C425" s="18" t="s">
        <v>297</v>
      </c>
      <c r="D425" s="18" t="s">
        <v>5</v>
      </c>
      <c r="E425" s="18"/>
      <c r="F425" s="51">
        <f>F426+F430+F436+F433</f>
        <v>24657.296179999998</v>
      </c>
      <c r="G425" s="68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X425" s="51">
        <f>X426+X430+X436+X433</f>
        <v>4923.255999999999</v>
      </c>
      <c r="Y425" s="81">
        <f t="shared" si="44"/>
        <v>19.966730999457052</v>
      </c>
      <c r="AA425" s="137"/>
    </row>
    <row r="426" spans="1:27" s="23" customFormat="1" ht="31.5" outlineLevel="3">
      <c r="A426" s="5" t="s">
        <v>163</v>
      </c>
      <c r="B426" s="6" t="s">
        <v>14</v>
      </c>
      <c r="C426" s="6" t="s">
        <v>298</v>
      </c>
      <c r="D426" s="6" t="s">
        <v>5</v>
      </c>
      <c r="E426" s="6"/>
      <c r="F426" s="52">
        <f>F427</f>
        <v>12928.3</v>
      </c>
      <c r="G426" s="69">
        <f aca="true" t="shared" si="47" ref="G426:V426">G428</f>
        <v>0</v>
      </c>
      <c r="H426" s="7">
        <f t="shared" si="47"/>
        <v>0</v>
      </c>
      <c r="I426" s="7">
        <f t="shared" si="47"/>
        <v>0</v>
      </c>
      <c r="J426" s="7">
        <f t="shared" si="47"/>
        <v>0</v>
      </c>
      <c r="K426" s="7">
        <f t="shared" si="47"/>
        <v>0</v>
      </c>
      <c r="L426" s="7">
        <f t="shared" si="47"/>
        <v>0</v>
      </c>
      <c r="M426" s="7">
        <f t="shared" si="47"/>
        <v>0</v>
      </c>
      <c r="N426" s="7">
        <f t="shared" si="47"/>
        <v>0</v>
      </c>
      <c r="O426" s="7">
        <f t="shared" si="47"/>
        <v>0</v>
      </c>
      <c r="P426" s="7">
        <f t="shared" si="47"/>
        <v>0</v>
      </c>
      <c r="Q426" s="7">
        <f t="shared" si="47"/>
        <v>0</v>
      </c>
      <c r="R426" s="7">
        <f t="shared" si="47"/>
        <v>0</v>
      </c>
      <c r="S426" s="7">
        <f t="shared" si="47"/>
        <v>0</v>
      </c>
      <c r="T426" s="7">
        <f t="shared" si="47"/>
        <v>0</v>
      </c>
      <c r="U426" s="7">
        <f t="shared" si="47"/>
        <v>0</v>
      </c>
      <c r="V426" s="7">
        <f t="shared" si="47"/>
        <v>0</v>
      </c>
      <c r="X426" s="52">
        <f>X427</f>
        <v>2769.515</v>
      </c>
      <c r="Y426" s="81">
        <f t="shared" si="44"/>
        <v>21.42211272943852</v>
      </c>
      <c r="AA426" s="137"/>
    </row>
    <row r="427" spans="1:27" s="23" customFormat="1" ht="15.75" outlineLevel="3">
      <c r="A427" s="85" t="s">
        <v>114</v>
      </c>
      <c r="B427" s="86" t="s">
        <v>14</v>
      </c>
      <c r="C427" s="86" t="s">
        <v>298</v>
      </c>
      <c r="D427" s="86" t="s">
        <v>115</v>
      </c>
      <c r="E427" s="86"/>
      <c r="F427" s="90">
        <f>F428+F429</f>
        <v>12928.3</v>
      </c>
      <c r="G427" s="91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9"/>
      <c r="X427" s="90">
        <f>X428+X429</f>
        <v>2769.515</v>
      </c>
      <c r="Y427" s="81">
        <f t="shared" si="44"/>
        <v>21.42211272943852</v>
      </c>
      <c r="AA427" s="137"/>
    </row>
    <row r="428" spans="1:27" s="23" customFormat="1" ht="47.25" outlineLevel="3">
      <c r="A428" s="36" t="s">
        <v>189</v>
      </c>
      <c r="B428" s="32" t="s">
        <v>14</v>
      </c>
      <c r="C428" s="32" t="s">
        <v>298</v>
      </c>
      <c r="D428" s="32" t="s">
        <v>83</v>
      </c>
      <c r="E428" s="32"/>
      <c r="F428" s="53">
        <v>12928.3</v>
      </c>
      <c r="G428" s="69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53">
        <v>2769.515</v>
      </c>
      <c r="Y428" s="81">
        <f t="shared" si="44"/>
        <v>21.42211272943852</v>
      </c>
      <c r="AA428" s="137"/>
    </row>
    <row r="429" spans="1:27" s="23" customFormat="1" ht="15.75" outlineLevel="3">
      <c r="A429" s="36" t="s">
        <v>84</v>
      </c>
      <c r="B429" s="32" t="s">
        <v>14</v>
      </c>
      <c r="C429" s="32" t="s">
        <v>317</v>
      </c>
      <c r="D429" s="32" t="s">
        <v>85</v>
      </c>
      <c r="E429" s="32"/>
      <c r="F429" s="53">
        <v>0</v>
      </c>
      <c r="G429" s="69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53">
        <v>0</v>
      </c>
      <c r="Y429" s="81">
        <v>0</v>
      </c>
      <c r="AA429" s="137"/>
    </row>
    <row r="430" spans="1:27" s="23" customFormat="1" ht="31.5" outlineLevel="3">
      <c r="A430" s="5" t="s">
        <v>164</v>
      </c>
      <c r="B430" s="6" t="s">
        <v>14</v>
      </c>
      <c r="C430" s="6" t="s">
        <v>299</v>
      </c>
      <c r="D430" s="6" t="s">
        <v>5</v>
      </c>
      <c r="E430" s="6"/>
      <c r="F430" s="52">
        <f>F431</f>
        <v>10582.9</v>
      </c>
      <c r="G430" s="69">
        <f aca="true" t="shared" si="48" ref="G430:V430">G432</f>
        <v>0</v>
      </c>
      <c r="H430" s="7">
        <f t="shared" si="48"/>
        <v>0</v>
      </c>
      <c r="I430" s="7">
        <f t="shared" si="48"/>
        <v>0</v>
      </c>
      <c r="J430" s="7">
        <f t="shared" si="48"/>
        <v>0</v>
      </c>
      <c r="K430" s="7">
        <f t="shared" si="48"/>
        <v>0</v>
      </c>
      <c r="L430" s="7">
        <f t="shared" si="48"/>
        <v>0</v>
      </c>
      <c r="M430" s="7">
        <f t="shared" si="48"/>
        <v>0</v>
      </c>
      <c r="N430" s="7">
        <f t="shared" si="48"/>
        <v>0</v>
      </c>
      <c r="O430" s="7">
        <f t="shared" si="48"/>
        <v>0</v>
      </c>
      <c r="P430" s="7">
        <f t="shared" si="48"/>
        <v>0</v>
      </c>
      <c r="Q430" s="7">
        <f t="shared" si="48"/>
        <v>0</v>
      </c>
      <c r="R430" s="7">
        <f t="shared" si="48"/>
        <v>0</v>
      </c>
      <c r="S430" s="7">
        <f t="shared" si="48"/>
        <v>0</v>
      </c>
      <c r="T430" s="7">
        <f t="shared" si="48"/>
        <v>0</v>
      </c>
      <c r="U430" s="7">
        <f t="shared" si="48"/>
        <v>0</v>
      </c>
      <c r="V430" s="7">
        <f t="shared" si="48"/>
        <v>0</v>
      </c>
      <c r="X430" s="52">
        <f>X431</f>
        <v>1933.705</v>
      </c>
      <c r="Y430" s="81">
        <f t="shared" si="44"/>
        <v>18.271976490375984</v>
      </c>
      <c r="AA430" s="137"/>
    </row>
    <row r="431" spans="1:27" s="23" customFormat="1" ht="15.75" outlineLevel="3">
      <c r="A431" s="85" t="s">
        <v>114</v>
      </c>
      <c r="B431" s="86" t="s">
        <v>14</v>
      </c>
      <c r="C431" s="86" t="s">
        <v>299</v>
      </c>
      <c r="D431" s="86" t="s">
        <v>115</v>
      </c>
      <c r="E431" s="86"/>
      <c r="F431" s="90">
        <f>F432</f>
        <v>10582.9</v>
      </c>
      <c r="G431" s="91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9"/>
      <c r="X431" s="90">
        <f>X432</f>
        <v>1933.705</v>
      </c>
      <c r="Y431" s="81">
        <f t="shared" si="44"/>
        <v>18.271976490375984</v>
      </c>
      <c r="AA431" s="137"/>
    </row>
    <row r="432" spans="1:27" s="23" customFormat="1" ht="47.25" outlineLevel="3">
      <c r="A432" s="36" t="s">
        <v>189</v>
      </c>
      <c r="B432" s="32" t="s">
        <v>14</v>
      </c>
      <c r="C432" s="32" t="s">
        <v>299</v>
      </c>
      <c r="D432" s="32" t="s">
        <v>83</v>
      </c>
      <c r="E432" s="32"/>
      <c r="F432" s="53">
        <v>10582.9</v>
      </c>
      <c r="G432" s="69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3">
        <v>1933.705</v>
      </c>
      <c r="Y432" s="81">
        <f t="shared" si="44"/>
        <v>18.271976490375984</v>
      </c>
      <c r="AA432" s="137"/>
    </row>
    <row r="433" spans="1:27" s="23" customFormat="1" ht="31.5" outlineLevel="3">
      <c r="A433" s="5" t="s">
        <v>410</v>
      </c>
      <c r="B433" s="6" t="s">
        <v>14</v>
      </c>
      <c r="C433" s="6" t="s">
        <v>411</v>
      </c>
      <c r="D433" s="6" t="s">
        <v>5</v>
      </c>
      <c r="E433" s="6"/>
      <c r="F433" s="52">
        <f>F434</f>
        <v>1000</v>
      </c>
      <c r="G433" s="69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52">
        <f>X434</f>
        <v>220.036</v>
      </c>
      <c r="Y433" s="81">
        <f t="shared" si="44"/>
        <v>22.003600000000002</v>
      </c>
      <c r="AA433" s="137"/>
    </row>
    <row r="434" spans="1:27" s="23" customFormat="1" ht="15.75" outlineLevel="3">
      <c r="A434" s="85" t="s">
        <v>114</v>
      </c>
      <c r="B434" s="86" t="s">
        <v>14</v>
      </c>
      <c r="C434" s="86" t="s">
        <v>411</v>
      </c>
      <c r="D434" s="86" t="s">
        <v>433</v>
      </c>
      <c r="E434" s="86"/>
      <c r="F434" s="90">
        <f>F435</f>
        <v>1000</v>
      </c>
      <c r="G434" s="91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9"/>
      <c r="X434" s="90">
        <f>X435</f>
        <v>220.036</v>
      </c>
      <c r="Y434" s="81">
        <f t="shared" si="44"/>
        <v>22.003600000000002</v>
      </c>
      <c r="AA434" s="137"/>
    </row>
    <row r="435" spans="1:27" s="23" customFormat="1" ht="47.25" outlineLevel="3">
      <c r="A435" s="36" t="s">
        <v>189</v>
      </c>
      <c r="B435" s="32" t="s">
        <v>14</v>
      </c>
      <c r="C435" s="32" t="s">
        <v>411</v>
      </c>
      <c r="D435" s="32" t="s">
        <v>432</v>
      </c>
      <c r="E435" s="32"/>
      <c r="F435" s="53">
        <v>1000</v>
      </c>
      <c r="G435" s="69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53">
        <v>220.036</v>
      </c>
      <c r="Y435" s="81">
        <f t="shared" si="44"/>
        <v>22.003600000000002</v>
      </c>
      <c r="AA435" s="137"/>
    </row>
    <row r="436" spans="1:27" s="23" customFormat="1" ht="31.5" outlineLevel="3">
      <c r="A436" s="5" t="s">
        <v>408</v>
      </c>
      <c r="B436" s="6" t="s">
        <v>14</v>
      </c>
      <c r="C436" s="6" t="s">
        <v>396</v>
      </c>
      <c r="D436" s="6" t="s">
        <v>5</v>
      </c>
      <c r="E436" s="6"/>
      <c r="F436" s="52">
        <f>F437</f>
        <v>146.09618</v>
      </c>
      <c r="G436" s="69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52">
        <f>X437</f>
        <v>0</v>
      </c>
      <c r="Y436" s="81">
        <f t="shared" si="44"/>
        <v>0</v>
      </c>
      <c r="AA436" s="137"/>
    </row>
    <row r="437" spans="1:27" s="23" customFormat="1" ht="15.75" outlineLevel="3">
      <c r="A437" s="85" t="s">
        <v>114</v>
      </c>
      <c r="B437" s="86" t="s">
        <v>14</v>
      </c>
      <c r="C437" s="86" t="s">
        <v>396</v>
      </c>
      <c r="D437" s="86" t="s">
        <v>115</v>
      </c>
      <c r="E437" s="86"/>
      <c r="F437" s="90">
        <f>F438</f>
        <v>146.09618</v>
      </c>
      <c r="G437" s="91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9"/>
      <c r="X437" s="90">
        <f>X438</f>
        <v>0</v>
      </c>
      <c r="Y437" s="81">
        <f t="shared" si="44"/>
        <v>0</v>
      </c>
      <c r="AA437" s="137"/>
    </row>
    <row r="438" spans="1:27" s="23" customFormat="1" ht="15.75" outlineLevel="3">
      <c r="A438" s="36" t="s">
        <v>84</v>
      </c>
      <c r="B438" s="32" t="s">
        <v>14</v>
      </c>
      <c r="C438" s="32" t="s">
        <v>396</v>
      </c>
      <c r="D438" s="32" t="s">
        <v>85</v>
      </c>
      <c r="E438" s="32"/>
      <c r="F438" s="53">
        <v>146.09618</v>
      </c>
      <c r="G438" s="69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53">
        <v>0</v>
      </c>
      <c r="Y438" s="81">
        <f t="shared" si="44"/>
        <v>0</v>
      </c>
      <c r="AA438" s="137"/>
    </row>
    <row r="439" spans="1:27" s="23" customFormat="1" ht="15.75" outlineLevel="3">
      <c r="A439" s="8" t="s">
        <v>215</v>
      </c>
      <c r="B439" s="9" t="s">
        <v>14</v>
      </c>
      <c r="C439" s="9" t="s">
        <v>300</v>
      </c>
      <c r="D439" s="9" t="s">
        <v>5</v>
      </c>
      <c r="E439" s="9"/>
      <c r="F439" s="50">
        <f>F440</f>
        <v>80</v>
      </c>
      <c r="G439" s="69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50">
        <f>X440</f>
        <v>0</v>
      </c>
      <c r="Y439" s="81">
        <f t="shared" si="44"/>
        <v>0</v>
      </c>
      <c r="AA439" s="137"/>
    </row>
    <row r="440" spans="1:27" s="23" customFormat="1" ht="36" customHeight="1" outlineLevel="3">
      <c r="A440" s="46" t="s">
        <v>165</v>
      </c>
      <c r="B440" s="6" t="s">
        <v>14</v>
      </c>
      <c r="C440" s="6" t="s">
        <v>301</v>
      </c>
      <c r="D440" s="6" t="s">
        <v>5</v>
      </c>
      <c r="E440" s="6"/>
      <c r="F440" s="52">
        <f>F441</f>
        <v>80</v>
      </c>
      <c r="G440" s="69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52">
        <f>X441</f>
        <v>0</v>
      </c>
      <c r="Y440" s="81">
        <f t="shared" si="44"/>
        <v>0</v>
      </c>
      <c r="AA440" s="137"/>
    </row>
    <row r="441" spans="1:27" s="23" customFormat="1" ht="15.75" outlineLevel="3">
      <c r="A441" s="85" t="s">
        <v>91</v>
      </c>
      <c r="B441" s="86" t="s">
        <v>14</v>
      </c>
      <c r="C441" s="86" t="s">
        <v>301</v>
      </c>
      <c r="D441" s="86" t="s">
        <v>92</v>
      </c>
      <c r="E441" s="86"/>
      <c r="F441" s="90">
        <f>F442</f>
        <v>80</v>
      </c>
      <c r="G441" s="91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9"/>
      <c r="X441" s="90">
        <f>X442</f>
        <v>0</v>
      </c>
      <c r="Y441" s="81">
        <f t="shared" si="44"/>
        <v>0</v>
      </c>
      <c r="AA441" s="137"/>
    </row>
    <row r="442" spans="1:27" s="23" customFormat="1" ht="31.5" outlineLevel="3">
      <c r="A442" s="31" t="s">
        <v>93</v>
      </c>
      <c r="B442" s="32" t="s">
        <v>14</v>
      </c>
      <c r="C442" s="32" t="s">
        <v>301</v>
      </c>
      <c r="D442" s="32" t="s">
        <v>94</v>
      </c>
      <c r="E442" s="32"/>
      <c r="F442" s="53">
        <v>80</v>
      </c>
      <c r="G442" s="69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X442" s="53">
        <v>0</v>
      </c>
      <c r="Y442" s="81">
        <f t="shared" si="44"/>
        <v>0</v>
      </c>
      <c r="AA442" s="137"/>
    </row>
    <row r="443" spans="1:27" s="23" customFormat="1" ht="31.5" outlineLevel="3">
      <c r="A443" s="8" t="s">
        <v>412</v>
      </c>
      <c r="B443" s="9" t="s">
        <v>14</v>
      </c>
      <c r="C443" s="9" t="s">
        <v>302</v>
      </c>
      <c r="D443" s="9" t="s">
        <v>5</v>
      </c>
      <c r="E443" s="9"/>
      <c r="F443" s="50">
        <f>F444</f>
        <v>50</v>
      </c>
      <c r="G443" s="69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X443" s="50">
        <f>X444</f>
        <v>0</v>
      </c>
      <c r="Y443" s="81">
        <f t="shared" si="44"/>
        <v>0</v>
      </c>
      <c r="AA443" s="137"/>
    </row>
    <row r="444" spans="1:27" s="23" customFormat="1" ht="31.5" outlineLevel="3">
      <c r="A444" s="46" t="s">
        <v>166</v>
      </c>
      <c r="B444" s="6" t="s">
        <v>14</v>
      </c>
      <c r="C444" s="6" t="s">
        <v>303</v>
      </c>
      <c r="D444" s="6" t="s">
        <v>5</v>
      </c>
      <c r="E444" s="6"/>
      <c r="F444" s="52">
        <f>F445</f>
        <v>50</v>
      </c>
      <c r="G444" s="69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X444" s="52">
        <f>X445</f>
        <v>0</v>
      </c>
      <c r="Y444" s="81">
        <f t="shared" si="44"/>
        <v>0</v>
      </c>
      <c r="AA444" s="137"/>
    </row>
    <row r="445" spans="1:27" s="23" customFormat="1" ht="15.75" outlineLevel="3">
      <c r="A445" s="85" t="s">
        <v>91</v>
      </c>
      <c r="B445" s="86" t="s">
        <v>14</v>
      </c>
      <c r="C445" s="86" t="s">
        <v>303</v>
      </c>
      <c r="D445" s="86" t="s">
        <v>92</v>
      </c>
      <c r="E445" s="86"/>
      <c r="F445" s="90">
        <f>F446</f>
        <v>50</v>
      </c>
      <c r="G445" s="91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9"/>
      <c r="X445" s="90">
        <f>X446</f>
        <v>0</v>
      </c>
      <c r="Y445" s="81">
        <f t="shared" si="44"/>
        <v>0</v>
      </c>
      <c r="AA445" s="137"/>
    </row>
    <row r="446" spans="1:27" s="23" customFormat="1" ht="31.5" outlineLevel="3">
      <c r="A446" s="31" t="s">
        <v>93</v>
      </c>
      <c r="B446" s="32" t="s">
        <v>14</v>
      </c>
      <c r="C446" s="32" t="s">
        <v>303</v>
      </c>
      <c r="D446" s="32" t="s">
        <v>94</v>
      </c>
      <c r="E446" s="32"/>
      <c r="F446" s="53">
        <v>50</v>
      </c>
      <c r="G446" s="69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53">
        <v>0</v>
      </c>
      <c r="Y446" s="81">
        <f t="shared" si="44"/>
        <v>0</v>
      </c>
      <c r="AA446" s="137"/>
    </row>
    <row r="447" spans="1:27" s="23" customFormat="1" ht="15.75" outlineLevel="3">
      <c r="A447" s="8" t="s">
        <v>216</v>
      </c>
      <c r="B447" s="9" t="s">
        <v>14</v>
      </c>
      <c r="C447" s="9" t="s">
        <v>304</v>
      </c>
      <c r="D447" s="9" t="s">
        <v>5</v>
      </c>
      <c r="E447" s="9"/>
      <c r="F447" s="50">
        <f>F448</f>
        <v>0</v>
      </c>
      <c r="G447" s="69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X447" s="50">
        <f>X448</f>
        <v>0</v>
      </c>
      <c r="Y447" s="81">
        <v>0</v>
      </c>
      <c r="AA447" s="137"/>
    </row>
    <row r="448" spans="1:27" s="23" customFormat="1" ht="31.5" outlineLevel="3">
      <c r="A448" s="46" t="s">
        <v>167</v>
      </c>
      <c r="B448" s="6" t="s">
        <v>14</v>
      </c>
      <c r="C448" s="6" t="s">
        <v>305</v>
      </c>
      <c r="D448" s="6" t="s">
        <v>5</v>
      </c>
      <c r="E448" s="6"/>
      <c r="F448" s="52">
        <f>F449</f>
        <v>0</v>
      </c>
      <c r="G448" s="69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X448" s="52">
        <f>X449</f>
        <v>0</v>
      </c>
      <c r="Y448" s="81">
        <v>0</v>
      </c>
      <c r="AA448" s="137"/>
    </row>
    <row r="449" spans="1:27" s="23" customFormat="1" ht="15.75" outlineLevel="3">
      <c r="A449" s="85" t="s">
        <v>91</v>
      </c>
      <c r="B449" s="86" t="s">
        <v>14</v>
      </c>
      <c r="C449" s="86" t="s">
        <v>305</v>
      </c>
      <c r="D449" s="86" t="s">
        <v>92</v>
      </c>
      <c r="E449" s="86"/>
      <c r="F449" s="90">
        <f>F450</f>
        <v>0</v>
      </c>
      <c r="G449" s="91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9"/>
      <c r="X449" s="90">
        <f>X450</f>
        <v>0</v>
      </c>
      <c r="Y449" s="81">
        <v>0</v>
      </c>
      <c r="AA449" s="137"/>
    </row>
    <row r="450" spans="1:27" s="23" customFormat="1" ht="31.5" outlineLevel="3">
      <c r="A450" s="31" t="s">
        <v>93</v>
      </c>
      <c r="B450" s="32" t="s">
        <v>14</v>
      </c>
      <c r="C450" s="32" t="s">
        <v>305</v>
      </c>
      <c r="D450" s="32" t="s">
        <v>94</v>
      </c>
      <c r="E450" s="32"/>
      <c r="F450" s="53">
        <v>0</v>
      </c>
      <c r="G450" s="69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X450" s="53">
        <v>0</v>
      </c>
      <c r="Y450" s="81">
        <v>0</v>
      </c>
      <c r="AA450" s="137"/>
    </row>
    <row r="451" spans="1:27" s="23" customFormat="1" ht="17.25" customHeight="1" outlineLevel="6">
      <c r="A451" s="15" t="s">
        <v>51</v>
      </c>
      <c r="B451" s="16" t="s">
        <v>50</v>
      </c>
      <c r="C451" s="16" t="s">
        <v>234</v>
      </c>
      <c r="D451" s="16" t="s">
        <v>5</v>
      </c>
      <c r="E451" s="16"/>
      <c r="F451" s="49">
        <f>F452+F458+F476+F487</f>
        <v>30891.08798</v>
      </c>
      <c r="G451" s="135" t="e">
        <f aca="true" t="shared" si="49" ref="G451:V451">G452+G458+G476</f>
        <v>#REF!</v>
      </c>
      <c r="H451" s="49" t="e">
        <f t="shared" si="49"/>
        <v>#REF!</v>
      </c>
      <c r="I451" s="49" t="e">
        <f t="shared" si="49"/>
        <v>#REF!</v>
      </c>
      <c r="J451" s="49" t="e">
        <f t="shared" si="49"/>
        <v>#REF!</v>
      </c>
      <c r="K451" s="49" t="e">
        <f t="shared" si="49"/>
        <v>#REF!</v>
      </c>
      <c r="L451" s="49" t="e">
        <f t="shared" si="49"/>
        <v>#REF!</v>
      </c>
      <c r="M451" s="49" t="e">
        <f t="shared" si="49"/>
        <v>#REF!</v>
      </c>
      <c r="N451" s="49" t="e">
        <f t="shared" si="49"/>
        <v>#REF!</v>
      </c>
      <c r="O451" s="49" t="e">
        <f t="shared" si="49"/>
        <v>#REF!</v>
      </c>
      <c r="P451" s="49" t="e">
        <f t="shared" si="49"/>
        <v>#REF!</v>
      </c>
      <c r="Q451" s="49" t="e">
        <f t="shared" si="49"/>
        <v>#REF!</v>
      </c>
      <c r="R451" s="49" t="e">
        <f t="shared" si="49"/>
        <v>#REF!</v>
      </c>
      <c r="S451" s="49" t="e">
        <f t="shared" si="49"/>
        <v>#REF!</v>
      </c>
      <c r="T451" s="49" t="e">
        <f t="shared" si="49"/>
        <v>#REF!</v>
      </c>
      <c r="U451" s="49" t="e">
        <f t="shared" si="49"/>
        <v>#REF!</v>
      </c>
      <c r="V451" s="49" t="e">
        <f t="shared" si="49"/>
        <v>#REF!</v>
      </c>
      <c r="W451" s="97"/>
      <c r="X451" s="49">
        <f>X452+X458+X476+X487</f>
        <v>1908.719</v>
      </c>
      <c r="Y451" s="81">
        <f t="shared" si="44"/>
        <v>6.178866219395617</v>
      </c>
      <c r="AA451" s="137"/>
    </row>
    <row r="452" spans="1:27" s="23" customFormat="1" ht="15.75" outlineLevel="3">
      <c r="A452" s="42" t="s">
        <v>40</v>
      </c>
      <c r="B452" s="28" t="s">
        <v>15</v>
      </c>
      <c r="C452" s="28" t="s">
        <v>234</v>
      </c>
      <c r="D452" s="28" t="s">
        <v>5</v>
      </c>
      <c r="E452" s="28"/>
      <c r="F452" s="56">
        <f>F453</f>
        <v>732</v>
      </c>
      <c r="G452" s="103">
        <f aca="true" t="shared" si="50" ref="G452:V452">G454</f>
        <v>0</v>
      </c>
      <c r="H452" s="50">
        <f t="shared" si="50"/>
        <v>0</v>
      </c>
      <c r="I452" s="50">
        <f t="shared" si="50"/>
        <v>0</v>
      </c>
      <c r="J452" s="50">
        <f t="shared" si="50"/>
        <v>0</v>
      </c>
      <c r="K452" s="50">
        <f t="shared" si="50"/>
        <v>0</v>
      </c>
      <c r="L452" s="50">
        <f t="shared" si="50"/>
        <v>0</v>
      </c>
      <c r="M452" s="50">
        <f t="shared" si="50"/>
        <v>0</v>
      </c>
      <c r="N452" s="50">
        <f t="shared" si="50"/>
        <v>0</v>
      </c>
      <c r="O452" s="50">
        <f t="shared" si="50"/>
        <v>0</v>
      </c>
      <c r="P452" s="50">
        <f t="shared" si="50"/>
        <v>0</v>
      </c>
      <c r="Q452" s="50">
        <f t="shared" si="50"/>
        <v>0</v>
      </c>
      <c r="R452" s="50">
        <f t="shared" si="50"/>
        <v>0</v>
      </c>
      <c r="S452" s="50">
        <f t="shared" si="50"/>
        <v>0</v>
      </c>
      <c r="T452" s="50">
        <f t="shared" si="50"/>
        <v>0</v>
      </c>
      <c r="U452" s="50">
        <f t="shared" si="50"/>
        <v>0</v>
      </c>
      <c r="V452" s="50">
        <f t="shared" si="50"/>
        <v>0</v>
      </c>
      <c r="W452" s="97"/>
      <c r="X452" s="56">
        <f>X453</f>
        <v>194.195</v>
      </c>
      <c r="Y452" s="81">
        <f t="shared" si="44"/>
        <v>26.52937158469945</v>
      </c>
      <c r="AA452" s="137"/>
    </row>
    <row r="453" spans="1:27" s="23" customFormat="1" ht="31.5" outlineLevel="3">
      <c r="A453" s="20" t="s">
        <v>129</v>
      </c>
      <c r="B453" s="9" t="s">
        <v>15</v>
      </c>
      <c r="C453" s="9" t="s">
        <v>235</v>
      </c>
      <c r="D453" s="9" t="s">
        <v>5</v>
      </c>
      <c r="E453" s="9"/>
      <c r="F453" s="50">
        <f>F454</f>
        <v>732</v>
      </c>
      <c r="G453" s="7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X453" s="50">
        <f>X454</f>
        <v>194.195</v>
      </c>
      <c r="Y453" s="81">
        <f t="shared" si="44"/>
        <v>26.52937158469945</v>
      </c>
      <c r="AA453" s="137"/>
    </row>
    <row r="454" spans="1:27" s="14" customFormat="1" ht="30.75" customHeight="1" outlineLevel="3">
      <c r="A454" s="20" t="s">
        <v>131</v>
      </c>
      <c r="B454" s="9" t="s">
        <v>15</v>
      </c>
      <c r="C454" s="9" t="s">
        <v>236</v>
      </c>
      <c r="D454" s="9" t="s">
        <v>5</v>
      </c>
      <c r="E454" s="11"/>
      <c r="F454" s="50">
        <f>F455</f>
        <v>732</v>
      </c>
      <c r="G454" s="70">
        <f aca="true" t="shared" si="51" ref="G454:V455">G455</f>
        <v>0</v>
      </c>
      <c r="H454" s="10">
        <f t="shared" si="51"/>
        <v>0</v>
      </c>
      <c r="I454" s="10">
        <f t="shared" si="51"/>
        <v>0</v>
      </c>
      <c r="J454" s="10">
        <f t="shared" si="51"/>
        <v>0</v>
      </c>
      <c r="K454" s="10">
        <f t="shared" si="51"/>
        <v>0</v>
      </c>
      <c r="L454" s="10">
        <f t="shared" si="51"/>
        <v>0</v>
      </c>
      <c r="M454" s="10">
        <f t="shared" si="51"/>
        <v>0</v>
      </c>
      <c r="N454" s="10">
        <f t="shared" si="51"/>
        <v>0</v>
      </c>
      <c r="O454" s="10">
        <f t="shared" si="51"/>
        <v>0</v>
      </c>
      <c r="P454" s="10">
        <f t="shared" si="51"/>
        <v>0</v>
      </c>
      <c r="Q454" s="10">
        <f t="shared" si="51"/>
        <v>0</v>
      </c>
      <c r="R454" s="10">
        <f t="shared" si="51"/>
        <v>0</v>
      </c>
      <c r="S454" s="10">
        <f t="shared" si="51"/>
        <v>0</v>
      </c>
      <c r="T454" s="10">
        <f t="shared" si="51"/>
        <v>0</v>
      </c>
      <c r="U454" s="10">
        <f t="shared" si="51"/>
        <v>0</v>
      </c>
      <c r="V454" s="10">
        <f t="shared" si="51"/>
        <v>0</v>
      </c>
      <c r="W454" s="108"/>
      <c r="X454" s="50">
        <f>X455</f>
        <v>194.195</v>
      </c>
      <c r="Y454" s="81">
        <f t="shared" si="44"/>
        <v>26.52937158469945</v>
      </c>
      <c r="AA454" s="140"/>
    </row>
    <row r="455" spans="1:27" s="23" customFormat="1" ht="33" customHeight="1" outlineLevel="4">
      <c r="A455" s="34" t="s">
        <v>168</v>
      </c>
      <c r="B455" s="18" t="s">
        <v>15</v>
      </c>
      <c r="C455" s="18" t="s">
        <v>306</v>
      </c>
      <c r="D455" s="18" t="s">
        <v>5</v>
      </c>
      <c r="E455" s="18"/>
      <c r="F455" s="51">
        <f>F456</f>
        <v>732</v>
      </c>
      <c r="G455" s="69">
        <f t="shared" si="51"/>
        <v>0</v>
      </c>
      <c r="H455" s="7">
        <f t="shared" si="51"/>
        <v>0</v>
      </c>
      <c r="I455" s="7">
        <f t="shared" si="51"/>
        <v>0</v>
      </c>
      <c r="J455" s="7">
        <f t="shared" si="51"/>
        <v>0</v>
      </c>
      <c r="K455" s="7">
        <f t="shared" si="51"/>
        <v>0</v>
      </c>
      <c r="L455" s="7">
        <f t="shared" si="51"/>
        <v>0</v>
      </c>
      <c r="M455" s="7">
        <f t="shared" si="51"/>
        <v>0</v>
      </c>
      <c r="N455" s="7">
        <f t="shared" si="51"/>
        <v>0</v>
      </c>
      <c r="O455" s="7">
        <f t="shared" si="51"/>
        <v>0</v>
      </c>
      <c r="P455" s="7">
        <f t="shared" si="51"/>
        <v>0</v>
      </c>
      <c r="Q455" s="7">
        <f t="shared" si="51"/>
        <v>0</v>
      </c>
      <c r="R455" s="7">
        <f t="shared" si="51"/>
        <v>0</v>
      </c>
      <c r="S455" s="7">
        <f t="shared" si="51"/>
        <v>0</v>
      </c>
      <c r="T455" s="7">
        <f t="shared" si="51"/>
        <v>0</v>
      </c>
      <c r="U455" s="7">
        <f t="shared" si="51"/>
        <v>0</v>
      </c>
      <c r="V455" s="7">
        <f t="shared" si="51"/>
        <v>0</v>
      </c>
      <c r="X455" s="51">
        <f>X456</f>
        <v>194.195</v>
      </c>
      <c r="Y455" s="81">
        <f t="shared" si="44"/>
        <v>26.52937158469945</v>
      </c>
      <c r="AA455" s="137"/>
    </row>
    <row r="456" spans="1:27" s="23" customFormat="1" ht="15.75" outlineLevel="5">
      <c r="A456" s="5" t="s">
        <v>120</v>
      </c>
      <c r="B456" s="6" t="s">
        <v>15</v>
      </c>
      <c r="C456" s="6" t="s">
        <v>306</v>
      </c>
      <c r="D456" s="6" t="s">
        <v>118</v>
      </c>
      <c r="E456" s="6"/>
      <c r="F456" s="52">
        <f>F457</f>
        <v>732</v>
      </c>
      <c r="G456" s="69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X456" s="52">
        <f>X457</f>
        <v>194.195</v>
      </c>
      <c r="Y456" s="81">
        <f t="shared" si="44"/>
        <v>26.52937158469945</v>
      </c>
      <c r="AA456" s="137"/>
    </row>
    <row r="457" spans="1:27" s="23" customFormat="1" ht="31.5" outlineLevel="5">
      <c r="A457" s="31" t="s">
        <v>121</v>
      </c>
      <c r="B457" s="32" t="s">
        <v>15</v>
      </c>
      <c r="C457" s="32" t="s">
        <v>306</v>
      </c>
      <c r="D457" s="32" t="s">
        <v>119</v>
      </c>
      <c r="E457" s="32"/>
      <c r="F457" s="53">
        <v>732</v>
      </c>
      <c r="G457" s="69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53">
        <v>194.195</v>
      </c>
      <c r="Y457" s="81">
        <f t="shared" si="44"/>
        <v>26.52937158469945</v>
      </c>
      <c r="AA457" s="137"/>
    </row>
    <row r="458" spans="1:27" s="23" customFormat="1" ht="15.75" outlineLevel="3">
      <c r="A458" s="42" t="s">
        <v>41</v>
      </c>
      <c r="B458" s="28" t="s">
        <v>16</v>
      </c>
      <c r="C458" s="28" t="s">
        <v>234</v>
      </c>
      <c r="D458" s="28" t="s">
        <v>5</v>
      </c>
      <c r="E458" s="28"/>
      <c r="F458" s="56">
        <f>F459</f>
        <v>5024.0354</v>
      </c>
      <c r="G458" s="70" t="e">
        <f>#REF!</f>
        <v>#REF!</v>
      </c>
      <c r="H458" s="10" t="e">
        <f>#REF!</f>
        <v>#REF!</v>
      </c>
      <c r="I458" s="10" t="e">
        <f>#REF!</f>
        <v>#REF!</v>
      </c>
      <c r="J458" s="10" t="e">
        <f>#REF!</f>
        <v>#REF!</v>
      </c>
      <c r="K458" s="10" t="e">
        <f>#REF!</f>
        <v>#REF!</v>
      </c>
      <c r="L458" s="10" t="e">
        <f>#REF!</f>
        <v>#REF!</v>
      </c>
      <c r="M458" s="10" t="e">
        <f>#REF!</f>
        <v>#REF!</v>
      </c>
      <c r="N458" s="10" t="e">
        <f>#REF!</f>
        <v>#REF!</v>
      </c>
      <c r="O458" s="10" t="e">
        <f>#REF!</f>
        <v>#REF!</v>
      </c>
      <c r="P458" s="10" t="e">
        <f>#REF!</f>
        <v>#REF!</v>
      </c>
      <c r="Q458" s="10" t="e">
        <f>#REF!</f>
        <v>#REF!</v>
      </c>
      <c r="R458" s="10" t="e">
        <f>#REF!</f>
        <v>#REF!</v>
      </c>
      <c r="S458" s="10" t="e">
        <f>#REF!</f>
        <v>#REF!</v>
      </c>
      <c r="T458" s="10" t="e">
        <f>#REF!</f>
        <v>#REF!</v>
      </c>
      <c r="U458" s="10" t="e">
        <f>#REF!</f>
        <v>#REF!</v>
      </c>
      <c r="V458" s="10" t="e">
        <f>#REF!</f>
        <v>#REF!</v>
      </c>
      <c r="X458" s="56">
        <f>X459</f>
        <v>477.844</v>
      </c>
      <c r="Y458" s="81">
        <f aca="true" t="shared" si="52" ref="Y458:Y521">X458/F458*100</f>
        <v>9.511159097326424</v>
      </c>
      <c r="AA458" s="137"/>
    </row>
    <row r="459" spans="1:27" s="23" customFormat="1" ht="15.75" outlineLevel="3">
      <c r="A459" s="13" t="s">
        <v>138</v>
      </c>
      <c r="B459" s="9" t="s">
        <v>16</v>
      </c>
      <c r="C459" s="9" t="s">
        <v>234</v>
      </c>
      <c r="D459" s="9" t="s">
        <v>5</v>
      </c>
      <c r="E459" s="9"/>
      <c r="F459" s="50">
        <f>F460+F464</f>
        <v>5024.0354</v>
      </c>
      <c r="G459" s="7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X459" s="50">
        <f>X460+X464</f>
        <v>477.844</v>
      </c>
      <c r="Y459" s="81">
        <f t="shared" si="52"/>
        <v>9.511159097326424</v>
      </c>
      <c r="AA459" s="137"/>
    </row>
    <row r="460" spans="1:27" s="23" customFormat="1" ht="15.75" outlineLevel="5">
      <c r="A460" s="8" t="s">
        <v>217</v>
      </c>
      <c r="B460" s="9" t="s">
        <v>16</v>
      </c>
      <c r="C460" s="9" t="s">
        <v>307</v>
      </c>
      <c r="D460" s="9" t="s">
        <v>5</v>
      </c>
      <c r="E460" s="9"/>
      <c r="F460" s="50">
        <f>F461</f>
        <v>1388.2964</v>
      </c>
      <c r="G460" s="69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50">
        <f>X461</f>
        <v>0</v>
      </c>
      <c r="Y460" s="81">
        <f t="shared" si="52"/>
        <v>0</v>
      </c>
      <c r="AA460" s="137"/>
    </row>
    <row r="461" spans="1:27" s="23" customFormat="1" ht="48.75" customHeight="1" outlineLevel="5">
      <c r="A461" s="40" t="s">
        <v>377</v>
      </c>
      <c r="B461" s="18" t="s">
        <v>16</v>
      </c>
      <c r="C461" s="18" t="s">
        <v>367</v>
      </c>
      <c r="D461" s="18" t="s">
        <v>5</v>
      </c>
      <c r="E461" s="18"/>
      <c r="F461" s="51">
        <f>F462</f>
        <v>1388.2964</v>
      </c>
      <c r="G461" s="69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51">
        <f>X462</f>
        <v>0</v>
      </c>
      <c r="Y461" s="81">
        <f t="shared" si="52"/>
        <v>0</v>
      </c>
      <c r="AA461" s="137"/>
    </row>
    <row r="462" spans="1:27" s="23" customFormat="1" ht="31.5" outlineLevel="5">
      <c r="A462" s="5" t="s">
        <v>101</v>
      </c>
      <c r="B462" s="6" t="s">
        <v>16</v>
      </c>
      <c r="C462" s="6" t="s">
        <v>367</v>
      </c>
      <c r="D462" s="6" t="s">
        <v>102</v>
      </c>
      <c r="E462" s="6"/>
      <c r="F462" s="52">
        <f>F463</f>
        <v>1388.2964</v>
      </c>
      <c r="G462" s="69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52">
        <f>X463</f>
        <v>0</v>
      </c>
      <c r="Y462" s="81">
        <f t="shared" si="52"/>
        <v>0</v>
      </c>
      <c r="AA462" s="137"/>
    </row>
    <row r="463" spans="1:27" s="23" customFormat="1" ht="15.75" outlineLevel="5">
      <c r="A463" s="31" t="s">
        <v>123</v>
      </c>
      <c r="B463" s="32" t="s">
        <v>16</v>
      </c>
      <c r="C463" s="32" t="s">
        <v>367</v>
      </c>
      <c r="D463" s="32" t="s">
        <v>122</v>
      </c>
      <c r="E463" s="32"/>
      <c r="F463" s="53">
        <f>350+1038.2964</f>
        <v>1388.2964</v>
      </c>
      <c r="G463" s="69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X463" s="53">
        <v>0</v>
      </c>
      <c r="Y463" s="81">
        <f t="shared" si="52"/>
        <v>0</v>
      </c>
      <c r="AA463" s="137"/>
    </row>
    <row r="464" spans="1:27" s="23" customFormat="1" ht="15.75" outlineLevel="5">
      <c r="A464" s="41" t="s">
        <v>211</v>
      </c>
      <c r="B464" s="9" t="s">
        <v>16</v>
      </c>
      <c r="C464" s="9" t="s">
        <v>273</v>
      </c>
      <c r="D464" s="9" t="s">
        <v>5</v>
      </c>
      <c r="E464" s="9"/>
      <c r="F464" s="50">
        <f>F473+F465+F469</f>
        <v>3635.739</v>
      </c>
      <c r="G464" s="69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50">
        <f>X473+X465+X469</f>
        <v>477.844</v>
      </c>
      <c r="Y464" s="81">
        <f t="shared" si="52"/>
        <v>13.142967633265204</v>
      </c>
      <c r="AA464" s="137"/>
    </row>
    <row r="465" spans="1:27" s="23" customFormat="1" ht="19.5" customHeight="1" outlineLevel="5">
      <c r="A465" s="55" t="s">
        <v>153</v>
      </c>
      <c r="B465" s="18" t="s">
        <v>16</v>
      </c>
      <c r="C465" s="18" t="s">
        <v>280</v>
      </c>
      <c r="D465" s="18" t="s">
        <v>5</v>
      </c>
      <c r="E465" s="18"/>
      <c r="F465" s="51">
        <f>F466</f>
        <v>2900</v>
      </c>
      <c r="G465" s="99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97"/>
      <c r="X465" s="51">
        <f>X466</f>
        <v>395</v>
      </c>
      <c r="Y465" s="81">
        <f t="shared" si="52"/>
        <v>13.620689655172413</v>
      </c>
      <c r="AA465" s="137"/>
    </row>
    <row r="466" spans="1:27" s="23" customFormat="1" ht="47.25" outlineLevel="5">
      <c r="A466" s="37" t="s">
        <v>383</v>
      </c>
      <c r="B466" s="18" t="s">
        <v>16</v>
      </c>
      <c r="C466" s="18" t="s">
        <v>384</v>
      </c>
      <c r="D466" s="18" t="s">
        <v>5</v>
      </c>
      <c r="E466" s="39"/>
      <c r="F466" s="98">
        <f>F467</f>
        <v>2900</v>
      </c>
      <c r="G466" s="99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97"/>
      <c r="X466" s="98">
        <f>X467</f>
        <v>395</v>
      </c>
      <c r="Y466" s="81">
        <f t="shared" si="52"/>
        <v>13.620689655172413</v>
      </c>
      <c r="AA466" s="137"/>
    </row>
    <row r="467" spans="1:27" s="23" customFormat="1" ht="15.75" outlineLevel="5">
      <c r="A467" s="5" t="s">
        <v>114</v>
      </c>
      <c r="B467" s="6" t="s">
        <v>16</v>
      </c>
      <c r="C467" s="6" t="s">
        <v>384</v>
      </c>
      <c r="D467" s="6" t="s">
        <v>115</v>
      </c>
      <c r="E467" s="6"/>
      <c r="F467" s="100">
        <f>F468</f>
        <v>2900</v>
      </c>
      <c r="G467" s="99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97"/>
      <c r="X467" s="100">
        <f>X468</f>
        <v>395</v>
      </c>
      <c r="Y467" s="81">
        <f t="shared" si="52"/>
        <v>13.620689655172413</v>
      </c>
      <c r="AA467" s="137"/>
    </row>
    <row r="468" spans="1:27" s="23" customFormat="1" ht="15.75" outlineLevel="5">
      <c r="A468" s="36" t="s">
        <v>84</v>
      </c>
      <c r="B468" s="32" t="s">
        <v>16</v>
      </c>
      <c r="C468" s="32" t="s">
        <v>384</v>
      </c>
      <c r="D468" s="32" t="s">
        <v>85</v>
      </c>
      <c r="E468" s="32"/>
      <c r="F468" s="101">
        <v>2900</v>
      </c>
      <c r="G468" s="99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97"/>
      <c r="X468" s="101">
        <v>395</v>
      </c>
      <c r="Y468" s="81">
        <f t="shared" si="52"/>
        <v>13.620689655172413</v>
      </c>
      <c r="AA468" s="137"/>
    </row>
    <row r="469" spans="1:27" s="23" customFormat="1" ht="15.75" outlineLevel="5">
      <c r="A469" s="55" t="s">
        <v>149</v>
      </c>
      <c r="B469" s="18" t="s">
        <v>16</v>
      </c>
      <c r="C469" s="18" t="s">
        <v>274</v>
      </c>
      <c r="D469" s="18" t="s">
        <v>5</v>
      </c>
      <c r="E469" s="18"/>
      <c r="F469" s="51">
        <f>F470</f>
        <v>300</v>
      </c>
      <c r="G469" s="99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97"/>
      <c r="X469" s="51">
        <f>X470</f>
        <v>10</v>
      </c>
      <c r="Y469" s="81">
        <f t="shared" si="52"/>
        <v>3.3333333333333335</v>
      </c>
      <c r="AA469" s="137"/>
    </row>
    <row r="470" spans="1:27" s="23" customFormat="1" ht="47.25" outlineLevel="5">
      <c r="A470" s="37" t="s">
        <v>383</v>
      </c>
      <c r="B470" s="18" t="s">
        <v>16</v>
      </c>
      <c r="C470" s="18" t="s">
        <v>416</v>
      </c>
      <c r="D470" s="18" t="s">
        <v>5</v>
      </c>
      <c r="E470" s="39"/>
      <c r="F470" s="98">
        <f>F471</f>
        <v>300</v>
      </c>
      <c r="G470" s="99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97"/>
      <c r="X470" s="98">
        <f>X471</f>
        <v>10</v>
      </c>
      <c r="Y470" s="81">
        <f t="shared" si="52"/>
        <v>3.3333333333333335</v>
      </c>
      <c r="AA470" s="137"/>
    </row>
    <row r="471" spans="1:27" s="23" customFormat="1" ht="15.75" outlineLevel="5">
      <c r="A471" s="5" t="s">
        <v>114</v>
      </c>
      <c r="B471" s="6" t="s">
        <v>16</v>
      </c>
      <c r="C471" s="6" t="s">
        <v>416</v>
      </c>
      <c r="D471" s="6" t="s">
        <v>115</v>
      </c>
      <c r="E471" s="6"/>
      <c r="F471" s="100">
        <f>F472</f>
        <v>300</v>
      </c>
      <c r="G471" s="99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97"/>
      <c r="X471" s="100">
        <f>X472</f>
        <v>10</v>
      </c>
      <c r="Y471" s="81">
        <f t="shared" si="52"/>
        <v>3.3333333333333335</v>
      </c>
      <c r="AA471" s="137"/>
    </row>
    <row r="472" spans="1:27" s="23" customFormat="1" ht="15.75" outlineLevel="5">
      <c r="A472" s="36" t="s">
        <v>84</v>
      </c>
      <c r="B472" s="32" t="s">
        <v>16</v>
      </c>
      <c r="C472" s="32" t="s">
        <v>416</v>
      </c>
      <c r="D472" s="32" t="s">
        <v>85</v>
      </c>
      <c r="E472" s="32"/>
      <c r="F472" s="101">
        <v>300</v>
      </c>
      <c r="G472" s="99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97"/>
      <c r="X472" s="101">
        <v>10</v>
      </c>
      <c r="Y472" s="81">
        <f t="shared" si="52"/>
        <v>3.3333333333333335</v>
      </c>
      <c r="AA472" s="137"/>
    </row>
    <row r="473" spans="1:27" s="23" customFormat="1" ht="31.5" outlineLevel="5">
      <c r="A473" s="55" t="s">
        <v>159</v>
      </c>
      <c r="B473" s="18" t="s">
        <v>16</v>
      </c>
      <c r="C473" s="18" t="s">
        <v>292</v>
      </c>
      <c r="D473" s="18" t="s">
        <v>5</v>
      </c>
      <c r="E473" s="18"/>
      <c r="F473" s="51">
        <f>F474</f>
        <v>435.739</v>
      </c>
      <c r="G473" s="99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97"/>
      <c r="X473" s="51">
        <f>X474</f>
        <v>72.844</v>
      </c>
      <c r="Y473" s="81">
        <f t="shared" si="52"/>
        <v>16.71734685212937</v>
      </c>
      <c r="AA473" s="137"/>
    </row>
    <row r="474" spans="1:27" s="23" customFormat="1" ht="15.75" outlineLevel="5">
      <c r="A474" s="5" t="s">
        <v>120</v>
      </c>
      <c r="B474" s="6" t="s">
        <v>16</v>
      </c>
      <c r="C474" s="6" t="s">
        <v>291</v>
      </c>
      <c r="D474" s="6" t="s">
        <v>118</v>
      </c>
      <c r="E474" s="6"/>
      <c r="F474" s="52">
        <f>F475</f>
        <v>435.739</v>
      </c>
      <c r="G474" s="99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97"/>
      <c r="X474" s="52">
        <f>X475</f>
        <v>72.844</v>
      </c>
      <c r="Y474" s="81">
        <f t="shared" si="52"/>
        <v>16.71734685212937</v>
      </c>
      <c r="AA474" s="137"/>
    </row>
    <row r="475" spans="1:27" s="23" customFormat="1" ht="31.5" outlineLevel="5">
      <c r="A475" s="31" t="s">
        <v>121</v>
      </c>
      <c r="B475" s="32" t="s">
        <v>16</v>
      </c>
      <c r="C475" s="32" t="s">
        <v>291</v>
      </c>
      <c r="D475" s="32" t="s">
        <v>119</v>
      </c>
      <c r="E475" s="32"/>
      <c r="F475" s="53">
        <v>435.739</v>
      </c>
      <c r="G475" s="99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97"/>
      <c r="X475" s="53">
        <v>72.844</v>
      </c>
      <c r="Y475" s="81">
        <f t="shared" si="52"/>
        <v>16.71734685212937</v>
      </c>
      <c r="AA475" s="137"/>
    </row>
    <row r="476" spans="1:27" s="23" customFormat="1" ht="15.75" outlineLevel="5">
      <c r="A476" s="42" t="s">
        <v>46</v>
      </c>
      <c r="B476" s="28" t="s">
        <v>23</v>
      </c>
      <c r="C476" s="28" t="s">
        <v>234</v>
      </c>
      <c r="D476" s="28" t="s">
        <v>5</v>
      </c>
      <c r="E476" s="28"/>
      <c r="F476" s="56">
        <f>F477+F482</f>
        <v>25035.05258</v>
      </c>
      <c r="G476" s="103">
        <f aca="true" t="shared" si="53" ref="G476:V476">G478</f>
        <v>0</v>
      </c>
      <c r="H476" s="50">
        <f t="shared" si="53"/>
        <v>0</v>
      </c>
      <c r="I476" s="50">
        <f t="shared" si="53"/>
        <v>0</v>
      </c>
      <c r="J476" s="50">
        <f t="shared" si="53"/>
        <v>0</v>
      </c>
      <c r="K476" s="50">
        <f t="shared" si="53"/>
        <v>0</v>
      </c>
      <c r="L476" s="50">
        <f t="shared" si="53"/>
        <v>0</v>
      </c>
      <c r="M476" s="50">
        <f t="shared" si="53"/>
        <v>0</v>
      </c>
      <c r="N476" s="50">
        <f t="shared" si="53"/>
        <v>0</v>
      </c>
      <c r="O476" s="50">
        <f t="shared" si="53"/>
        <v>0</v>
      </c>
      <c r="P476" s="50">
        <f t="shared" si="53"/>
        <v>0</v>
      </c>
      <c r="Q476" s="50">
        <f t="shared" si="53"/>
        <v>0</v>
      </c>
      <c r="R476" s="50">
        <f t="shared" si="53"/>
        <v>0</v>
      </c>
      <c r="S476" s="50">
        <f t="shared" si="53"/>
        <v>0</v>
      </c>
      <c r="T476" s="50">
        <f t="shared" si="53"/>
        <v>0</v>
      </c>
      <c r="U476" s="50">
        <f t="shared" si="53"/>
        <v>0</v>
      </c>
      <c r="V476" s="50">
        <f t="shared" si="53"/>
        <v>0</v>
      </c>
      <c r="W476" s="97"/>
      <c r="X476" s="56">
        <f>X477+X482</f>
        <v>1236.68</v>
      </c>
      <c r="Y476" s="81">
        <f t="shared" si="52"/>
        <v>4.939793899166638</v>
      </c>
      <c r="AA476" s="137"/>
    </row>
    <row r="477" spans="1:27" s="23" customFormat="1" ht="31.5" outlineLevel="5">
      <c r="A477" s="20" t="s">
        <v>129</v>
      </c>
      <c r="B477" s="9" t="s">
        <v>23</v>
      </c>
      <c r="C477" s="9" t="s">
        <v>235</v>
      </c>
      <c r="D477" s="9" t="s">
        <v>5</v>
      </c>
      <c r="E477" s="9"/>
      <c r="F477" s="50">
        <f>F478</f>
        <v>4845</v>
      </c>
      <c r="G477" s="103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97"/>
      <c r="X477" s="50">
        <f>X478</f>
        <v>1236.68</v>
      </c>
      <c r="Y477" s="81">
        <f t="shared" si="52"/>
        <v>25.524871001031997</v>
      </c>
      <c r="AA477" s="137"/>
    </row>
    <row r="478" spans="1:27" s="23" customFormat="1" ht="31.5" outlineLevel="5">
      <c r="A478" s="20" t="s">
        <v>131</v>
      </c>
      <c r="B478" s="9" t="s">
        <v>23</v>
      </c>
      <c r="C478" s="9" t="s">
        <v>236</v>
      </c>
      <c r="D478" s="9" t="s">
        <v>5</v>
      </c>
      <c r="E478" s="11"/>
      <c r="F478" s="50">
        <f>F479</f>
        <v>4845</v>
      </c>
      <c r="G478" s="103">
        <f aca="true" t="shared" si="54" ref="G478:V479">G479</f>
        <v>0</v>
      </c>
      <c r="H478" s="50">
        <f t="shared" si="54"/>
        <v>0</v>
      </c>
      <c r="I478" s="50">
        <f t="shared" si="54"/>
        <v>0</v>
      </c>
      <c r="J478" s="50">
        <f t="shared" si="54"/>
        <v>0</v>
      </c>
      <c r="K478" s="50">
        <f t="shared" si="54"/>
        <v>0</v>
      </c>
      <c r="L478" s="50">
        <f t="shared" si="54"/>
        <v>0</v>
      </c>
      <c r="M478" s="50">
        <f t="shared" si="54"/>
        <v>0</v>
      </c>
      <c r="N478" s="50">
        <f t="shared" si="54"/>
        <v>0</v>
      </c>
      <c r="O478" s="50">
        <f t="shared" si="54"/>
        <v>0</v>
      </c>
      <c r="P478" s="50">
        <f t="shared" si="54"/>
        <v>0</v>
      </c>
      <c r="Q478" s="50">
        <f t="shared" si="54"/>
        <v>0</v>
      </c>
      <c r="R478" s="50">
        <f t="shared" si="54"/>
        <v>0</v>
      </c>
      <c r="S478" s="50">
        <f t="shared" si="54"/>
        <v>0</v>
      </c>
      <c r="T478" s="50">
        <f t="shared" si="54"/>
        <v>0</v>
      </c>
      <c r="U478" s="50">
        <f t="shared" si="54"/>
        <v>0</v>
      </c>
      <c r="V478" s="50">
        <f t="shared" si="54"/>
        <v>0</v>
      </c>
      <c r="W478" s="97"/>
      <c r="X478" s="50">
        <f>X479</f>
        <v>1236.68</v>
      </c>
      <c r="Y478" s="81">
        <f t="shared" si="52"/>
        <v>25.524871001031997</v>
      </c>
      <c r="AA478" s="137"/>
    </row>
    <row r="479" spans="1:27" s="23" customFormat="1" ht="47.25" outlineLevel="5">
      <c r="A479" s="40" t="s">
        <v>169</v>
      </c>
      <c r="B479" s="18" t="s">
        <v>23</v>
      </c>
      <c r="C479" s="18" t="s">
        <v>308</v>
      </c>
      <c r="D479" s="18" t="s">
        <v>5</v>
      </c>
      <c r="E479" s="18"/>
      <c r="F479" s="51">
        <f>F480</f>
        <v>4845</v>
      </c>
      <c r="G479" s="99">
        <f t="shared" si="54"/>
        <v>0</v>
      </c>
      <c r="H479" s="52">
        <f t="shared" si="54"/>
        <v>0</v>
      </c>
      <c r="I479" s="52">
        <f t="shared" si="54"/>
        <v>0</v>
      </c>
      <c r="J479" s="52">
        <f t="shared" si="54"/>
        <v>0</v>
      </c>
      <c r="K479" s="52">
        <f t="shared" si="54"/>
        <v>0</v>
      </c>
      <c r="L479" s="52">
        <f t="shared" si="54"/>
        <v>0</v>
      </c>
      <c r="M479" s="52">
        <f t="shared" si="54"/>
        <v>0</v>
      </c>
      <c r="N479" s="52">
        <f t="shared" si="54"/>
        <v>0</v>
      </c>
      <c r="O479" s="52">
        <f t="shared" si="54"/>
        <v>0</v>
      </c>
      <c r="P479" s="52">
        <f t="shared" si="54"/>
        <v>0</v>
      </c>
      <c r="Q479" s="52">
        <f t="shared" si="54"/>
        <v>0</v>
      </c>
      <c r="R479" s="52">
        <f t="shared" si="54"/>
        <v>0</v>
      </c>
      <c r="S479" s="52">
        <f t="shared" si="54"/>
        <v>0</v>
      </c>
      <c r="T479" s="52">
        <f t="shared" si="54"/>
        <v>0</v>
      </c>
      <c r="U479" s="52">
        <f t="shared" si="54"/>
        <v>0</v>
      </c>
      <c r="V479" s="52">
        <f t="shared" si="54"/>
        <v>0</v>
      </c>
      <c r="W479" s="97"/>
      <c r="X479" s="51">
        <f>X480</f>
        <v>1236.68</v>
      </c>
      <c r="Y479" s="81">
        <f t="shared" si="52"/>
        <v>25.524871001031997</v>
      </c>
      <c r="AA479" s="137"/>
    </row>
    <row r="480" spans="1:27" s="23" customFormat="1" ht="15.75" outlineLevel="5">
      <c r="A480" s="5" t="s">
        <v>120</v>
      </c>
      <c r="B480" s="6" t="s">
        <v>23</v>
      </c>
      <c r="C480" s="6" t="s">
        <v>308</v>
      </c>
      <c r="D480" s="6" t="s">
        <v>118</v>
      </c>
      <c r="E480" s="6"/>
      <c r="F480" s="52">
        <f>F481</f>
        <v>4845</v>
      </c>
      <c r="G480" s="99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97"/>
      <c r="X480" s="52">
        <f>X481</f>
        <v>1236.68</v>
      </c>
      <c r="Y480" s="81">
        <f t="shared" si="52"/>
        <v>25.524871001031997</v>
      </c>
      <c r="AA480" s="137"/>
    </row>
    <row r="481" spans="1:27" s="23" customFormat="1" ht="31.5" outlineLevel="5">
      <c r="A481" s="31" t="s">
        <v>121</v>
      </c>
      <c r="B481" s="32" t="s">
        <v>23</v>
      </c>
      <c r="C481" s="32" t="s">
        <v>308</v>
      </c>
      <c r="D481" s="32" t="s">
        <v>119</v>
      </c>
      <c r="E481" s="32"/>
      <c r="F481" s="53">
        <v>4845</v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97"/>
      <c r="X481" s="53">
        <v>1236.68</v>
      </c>
      <c r="Y481" s="81">
        <f t="shared" si="52"/>
        <v>25.524871001031997</v>
      </c>
      <c r="AA481" s="137"/>
    </row>
    <row r="482" spans="1:27" s="23" customFormat="1" ht="15.75" outlineLevel="5">
      <c r="A482" s="13" t="s">
        <v>138</v>
      </c>
      <c r="B482" s="9" t="s">
        <v>23</v>
      </c>
      <c r="C482" s="9" t="s">
        <v>234</v>
      </c>
      <c r="D482" s="9" t="s">
        <v>5</v>
      </c>
      <c r="E482" s="9"/>
      <c r="F482" s="50">
        <f>F483</f>
        <v>20190.05258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X482" s="50">
        <f>X483</f>
        <v>0</v>
      </c>
      <c r="Y482" s="81">
        <f t="shared" si="52"/>
        <v>0</v>
      </c>
      <c r="AA482" s="137"/>
    </row>
    <row r="483" spans="1:27" s="23" customFormat="1" ht="31.5" outlineLevel="5">
      <c r="A483" s="8" t="s">
        <v>380</v>
      </c>
      <c r="B483" s="9" t="s">
        <v>23</v>
      </c>
      <c r="C483" s="9" t="s">
        <v>356</v>
      </c>
      <c r="D483" s="9" t="s">
        <v>5</v>
      </c>
      <c r="E483" s="9"/>
      <c r="F483" s="50">
        <f>F484</f>
        <v>20190.05258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X483" s="50">
        <f>X484</f>
        <v>0</v>
      </c>
      <c r="Y483" s="81">
        <f t="shared" si="52"/>
        <v>0</v>
      </c>
      <c r="AA483" s="137"/>
    </row>
    <row r="484" spans="1:27" s="23" customFormat="1" ht="47.25" outlineLevel="5">
      <c r="A484" s="40" t="s">
        <v>403</v>
      </c>
      <c r="B484" s="18" t="s">
        <v>23</v>
      </c>
      <c r="C484" s="18" t="s">
        <v>424</v>
      </c>
      <c r="D484" s="18" t="s">
        <v>5</v>
      </c>
      <c r="E484" s="18"/>
      <c r="F484" s="51">
        <f>F485</f>
        <v>20190.05258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X484" s="51">
        <f>X485</f>
        <v>0</v>
      </c>
      <c r="Y484" s="81">
        <f t="shared" si="52"/>
        <v>0</v>
      </c>
      <c r="AA484" s="137"/>
    </row>
    <row r="485" spans="1:27" s="23" customFormat="1" ht="15.75" outlineLevel="5">
      <c r="A485" s="5" t="s">
        <v>347</v>
      </c>
      <c r="B485" s="6" t="s">
        <v>23</v>
      </c>
      <c r="C485" s="6" t="s">
        <v>424</v>
      </c>
      <c r="D485" s="6" t="s">
        <v>346</v>
      </c>
      <c r="E485" s="6"/>
      <c r="F485" s="52">
        <f>F486</f>
        <v>20190.05258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X485" s="52">
        <f>X486</f>
        <v>0</v>
      </c>
      <c r="Y485" s="81">
        <f t="shared" si="52"/>
        <v>0</v>
      </c>
      <c r="AA485" s="137"/>
    </row>
    <row r="486" spans="1:27" s="23" customFormat="1" ht="33.75" customHeight="1" outlineLevel="5">
      <c r="A486" s="31" t="s">
        <v>348</v>
      </c>
      <c r="B486" s="32" t="s">
        <v>23</v>
      </c>
      <c r="C486" s="32" t="s">
        <v>424</v>
      </c>
      <c r="D486" s="32" t="s">
        <v>345</v>
      </c>
      <c r="E486" s="32"/>
      <c r="F486" s="53">
        <v>20190.05258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X486" s="53">
        <v>0</v>
      </c>
      <c r="Y486" s="81">
        <f t="shared" si="52"/>
        <v>0</v>
      </c>
      <c r="AA486" s="137"/>
    </row>
    <row r="487" spans="1:27" s="23" customFormat="1" ht="15.75" outlineLevel="5">
      <c r="A487" s="42" t="s">
        <v>170</v>
      </c>
      <c r="B487" s="28" t="s">
        <v>171</v>
      </c>
      <c r="C487" s="28" t="s">
        <v>234</v>
      </c>
      <c r="D487" s="28" t="s">
        <v>5</v>
      </c>
      <c r="E487" s="28"/>
      <c r="F487" s="56">
        <f>F488</f>
        <v>100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97"/>
      <c r="X487" s="56">
        <f>X488</f>
        <v>0</v>
      </c>
      <c r="Y487" s="81">
        <f t="shared" si="52"/>
        <v>0</v>
      </c>
      <c r="AA487" s="137"/>
    </row>
    <row r="488" spans="1:27" s="23" customFormat="1" ht="15.75" outlineLevel="5">
      <c r="A488" s="13" t="s">
        <v>341</v>
      </c>
      <c r="B488" s="9" t="s">
        <v>171</v>
      </c>
      <c r="C488" s="9" t="s">
        <v>309</v>
      </c>
      <c r="D488" s="9" t="s">
        <v>5</v>
      </c>
      <c r="E488" s="9"/>
      <c r="F488" s="50">
        <f>F489</f>
        <v>100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97"/>
      <c r="X488" s="50">
        <f>X489</f>
        <v>0</v>
      </c>
      <c r="Y488" s="81">
        <f t="shared" si="52"/>
        <v>0</v>
      </c>
      <c r="AA488" s="137"/>
    </row>
    <row r="489" spans="1:27" s="23" customFormat="1" ht="33" customHeight="1" outlineLevel="5">
      <c r="A489" s="40" t="s">
        <v>173</v>
      </c>
      <c r="B489" s="18" t="s">
        <v>171</v>
      </c>
      <c r="C489" s="18" t="s">
        <v>310</v>
      </c>
      <c r="D489" s="18" t="s">
        <v>5</v>
      </c>
      <c r="E489" s="18"/>
      <c r="F489" s="51">
        <f>F490</f>
        <v>100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97"/>
      <c r="X489" s="51">
        <f>X490</f>
        <v>0</v>
      </c>
      <c r="Y489" s="81">
        <f t="shared" si="52"/>
        <v>0</v>
      </c>
      <c r="AA489" s="137"/>
    </row>
    <row r="490" spans="1:27" s="23" customFormat="1" ht="15.75" outlineLevel="5">
      <c r="A490" s="5" t="s">
        <v>91</v>
      </c>
      <c r="B490" s="6" t="s">
        <v>172</v>
      </c>
      <c r="C490" s="6" t="s">
        <v>310</v>
      </c>
      <c r="D490" s="6" t="s">
        <v>92</v>
      </c>
      <c r="E490" s="6"/>
      <c r="F490" s="52">
        <f>F491</f>
        <v>100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97"/>
      <c r="X490" s="52">
        <f>X491</f>
        <v>0</v>
      </c>
      <c r="Y490" s="81">
        <f t="shared" si="52"/>
        <v>0</v>
      </c>
      <c r="AA490" s="137"/>
    </row>
    <row r="491" spans="1:27" s="23" customFormat="1" ht="31.5" outlineLevel="5">
      <c r="A491" s="31" t="s">
        <v>93</v>
      </c>
      <c r="B491" s="32" t="s">
        <v>171</v>
      </c>
      <c r="C491" s="32" t="s">
        <v>310</v>
      </c>
      <c r="D491" s="32" t="s">
        <v>94</v>
      </c>
      <c r="E491" s="32"/>
      <c r="F491" s="53">
        <v>100</v>
      </c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97"/>
      <c r="X491" s="53">
        <v>0</v>
      </c>
      <c r="Y491" s="81">
        <f t="shared" si="52"/>
        <v>0</v>
      </c>
      <c r="AA491" s="137"/>
    </row>
    <row r="492" spans="1:27" s="23" customFormat="1" ht="18.75" outlineLevel="5">
      <c r="A492" s="15" t="s">
        <v>76</v>
      </c>
      <c r="B492" s="16" t="s">
        <v>49</v>
      </c>
      <c r="C492" s="16" t="s">
        <v>234</v>
      </c>
      <c r="D492" s="16" t="s">
        <v>5</v>
      </c>
      <c r="E492" s="16"/>
      <c r="F492" s="49">
        <f>F493+F499</f>
        <v>2802</v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97"/>
      <c r="X492" s="49">
        <f>X493+X499</f>
        <v>50</v>
      </c>
      <c r="Y492" s="81">
        <f t="shared" si="52"/>
        <v>1.7844396859386153</v>
      </c>
      <c r="AA492" s="137"/>
    </row>
    <row r="493" spans="1:27" s="23" customFormat="1" ht="15.75" outlineLevel="5">
      <c r="A493" s="8" t="s">
        <v>39</v>
      </c>
      <c r="B493" s="9" t="s">
        <v>17</v>
      </c>
      <c r="C493" s="9" t="s">
        <v>234</v>
      </c>
      <c r="D493" s="9" t="s">
        <v>5</v>
      </c>
      <c r="E493" s="9"/>
      <c r="F493" s="50">
        <f>F494</f>
        <v>300</v>
      </c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97"/>
      <c r="X493" s="50">
        <f>X494</f>
        <v>50</v>
      </c>
      <c r="Y493" s="81">
        <f t="shared" si="52"/>
        <v>16.666666666666664</v>
      </c>
      <c r="AA493" s="137"/>
    </row>
    <row r="494" spans="1:27" s="23" customFormat="1" ht="15.75" outlineLevel="5">
      <c r="A494" s="38" t="s">
        <v>218</v>
      </c>
      <c r="B494" s="18" t="s">
        <v>17</v>
      </c>
      <c r="C494" s="18" t="s">
        <v>311</v>
      </c>
      <c r="D494" s="18" t="s">
        <v>5</v>
      </c>
      <c r="E494" s="18"/>
      <c r="F494" s="51">
        <f>F495</f>
        <v>300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97"/>
      <c r="X494" s="51">
        <f>X495</f>
        <v>50</v>
      </c>
      <c r="Y494" s="81">
        <f t="shared" si="52"/>
        <v>16.666666666666664</v>
      </c>
      <c r="AA494" s="137"/>
    </row>
    <row r="495" spans="1:27" s="23" customFormat="1" ht="36" customHeight="1" outlineLevel="5">
      <c r="A495" s="40" t="s">
        <v>174</v>
      </c>
      <c r="B495" s="18" t="s">
        <v>17</v>
      </c>
      <c r="C495" s="18" t="s">
        <v>312</v>
      </c>
      <c r="D495" s="18" t="s">
        <v>5</v>
      </c>
      <c r="E495" s="18"/>
      <c r="F495" s="51">
        <f>F496+F497</f>
        <v>300</v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97"/>
      <c r="X495" s="51">
        <f>X496+X497</f>
        <v>50</v>
      </c>
      <c r="Y495" s="81">
        <f t="shared" si="52"/>
        <v>16.666666666666664</v>
      </c>
      <c r="AA495" s="137"/>
    </row>
    <row r="496" spans="1:27" s="23" customFormat="1" ht="22.5" customHeight="1" outlineLevel="5">
      <c r="A496" s="61" t="s">
        <v>325</v>
      </c>
      <c r="B496" s="60" t="s">
        <v>17</v>
      </c>
      <c r="C496" s="60" t="s">
        <v>312</v>
      </c>
      <c r="D496" s="60" t="s">
        <v>326</v>
      </c>
      <c r="E496" s="60"/>
      <c r="F496" s="62">
        <v>68</v>
      </c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1"/>
      <c r="X496" s="62">
        <v>46</v>
      </c>
      <c r="Y496" s="81">
        <f t="shared" si="52"/>
        <v>67.64705882352942</v>
      </c>
      <c r="AA496" s="137"/>
    </row>
    <row r="497" spans="1:27" s="23" customFormat="1" ht="15.75" outlineLevel="5">
      <c r="A497" s="5" t="s">
        <v>91</v>
      </c>
      <c r="B497" s="6" t="s">
        <v>17</v>
      </c>
      <c r="C497" s="6" t="s">
        <v>312</v>
      </c>
      <c r="D497" s="6" t="s">
        <v>92</v>
      </c>
      <c r="E497" s="6"/>
      <c r="F497" s="52">
        <f>F498</f>
        <v>232</v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97"/>
      <c r="X497" s="52">
        <f>X498</f>
        <v>4</v>
      </c>
      <c r="Y497" s="81">
        <f t="shared" si="52"/>
        <v>1.7241379310344827</v>
      </c>
      <c r="AA497" s="137"/>
    </row>
    <row r="498" spans="1:27" s="23" customFormat="1" ht="31.5" outlineLevel="5">
      <c r="A498" s="31" t="s">
        <v>93</v>
      </c>
      <c r="B498" s="32" t="s">
        <v>17</v>
      </c>
      <c r="C498" s="32" t="s">
        <v>312</v>
      </c>
      <c r="D498" s="32" t="s">
        <v>94</v>
      </c>
      <c r="E498" s="32"/>
      <c r="F498" s="53">
        <v>232</v>
      </c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97"/>
      <c r="X498" s="53">
        <v>4</v>
      </c>
      <c r="Y498" s="81">
        <f t="shared" si="52"/>
        <v>1.7241379310344827</v>
      </c>
      <c r="AA498" s="137"/>
    </row>
    <row r="499" spans="1:27" s="23" customFormat="1" ht="15.75" outlineLevel="5">
      <c r="A499" s="8" t="s">
        <v>407</v>
      </c>
      <c r="B499" s="9" t="s">
        <v>404</v>
      </c>
      <c r="C499" s="9" t="s">
        <v>234</v>
      </c>
      <c r="D499" s="9" t="s">
        <v>5</v>
      </c>
      <c r="E499" s="9"/>
      <c r="F499" s="50">
        <f>F500</f>
        <v>2502</v>
      </c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97"/>
      <c r="X499" s="50">
        <f>X500</f>
        <v>0</v>
      </c>
      <c r="Y499" s="81">
        <f t="shared" si="52"/>
        <v>0</v>
      </c>
      <c r="AA499" s="137"/>
    </row>
    <row r="500" spans="1:27" s="23" customFormat="1" ht="15.75" outlineLevel="5">
      <c r="A500" s="38" t="s">
        <v>218</v>
      </c>
      <c r="B500" s="18" t="s">
        <v>404</v>
      </c>
      <c r="C500" s="18" t="s">
        <v>311</v>
      </c>
      <c r="D500" s="18" t="s">
        <v>5</v>
      </c>
      <c r="E500" s="18"/>
      <c r="F500" s="51">
        <f>F501+F504+F507</f>
        <v>2502</v>
      </c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97"/>
      <c r="X500" s="51">
        <f>X501+X504+X507</f>
        <v>0</v>
      </c>
      <c r="Y500" s="81">
        <f t="shared" si="52"/>
        <v>0</v>
      </c>
      <c r="AA500" s="137"/>
    </row>
    <row r="501" spans="1:27" s="23" customFormat="1" ht="31.5" outlineLevel="5">
      <c r="A501" s="40" t="s">
        <v>174</v>
      </c>
      <c r="B501" s="18" t="s">
        <v>404</v>
      </c>
      <c r="C501" s="18" t="s">
        <v>312</v>
      </c>
      <c r="D501" s="18" t="s">
        <v>5</v>
      </c>
      <c r="E501" s="18"/>
      <c r="F501" s="51">
        <f>F502</f>
        <v>500</v>
      </c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97"/>
      <c r="X501" s="51">
        <f>X502</f>
        <v>0</v>
      </c>
      <c r="Y501" s="81">
        <f t="shared" si="52"/>
        <v>0</v>
      </c>
      <c r="AA501" s="137"/>
    </row>
    <row r="502" spans="1:27" s="23" customFormat="1" ht="15.75" outlineLevel="5">
      <c r="A502" s="5" t="s">
        <v>91</v>
      </c>
      <c r="B502" s="6" t="s">
        <v>404</v>
      </c>
      <c r="C502" s="6" t="s">
        <v>312</v>
      </c>
      <c r="D502" s="6" t="s">
        <v>92</v>
      </c>
      <c r="E502" s="6"/>
      <c r="F502" s="52">
        <f>F503</f>
        <v>500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97"/>
      <c r="X502" s="52">
        <f>X503</f>
        <v>0</v>
      </c>
      <c r="Y502" s="81">
        <f t="shared" si="52"/>
        <v>0</v>
      </c>
      <c r="AA502" s="137"/>
    </row>
    <row r="503" spans="1:27" s="23" customFormat="1" ht="31.5" outlineLevel="5">
      <c r="A503" s="31" t="s">
        <v>93</v>
      </c>
      <c r="B503" s="32" t="s">
        <v>404</v>
      </c>
      <c r="C503" s="32" t="s">
        <v>312</v>
      </c>
      <c r="D503" s="32" t="s">
        <v>94</v>
      </c>
      <c r="E503" s="32"/>
      <c r="F503" s="53">
        <v>500</v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97"/>
      <c r="X503" s="53">
        <v>0</v>
      </c>
      <c r="Y503" s="81">
        <f t="shared" si="52"/>
        <v>0</v>
      </c>
      <c r="AA503" s="137"/>
    </row>
    <row r="504" spans="1:27" s="23" customFormat="1" ht="31.5" outlineLevel="5">
      <c r="A504" s="40" t="s">
        <v>406</v>
      </c>
      <c r="B504" s="18" t="s">
        <v>404</v>
      </c>
      <c r="C504" s="18" t="s">
        <v>405</v>
      </c>
      <c r="D504" s="18" t="s">
        <v>5</v>
      </c>
      <c r="E504" s="18"/>
      <c r="F504" s="51">
        <f>F505</f>
        <v>2000</v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97"/>
      <c r="X504" s="51">
        <f>X505</f>
        <v>0</v>
      </c>
      <c r="Y504" s="81">
        <f t="shared" si="52"/>
        <v>0</v>
      </c>
      <c r="AA504" s="137"/>
    </row>
    <row r="505" spans="1:27" s="23" customFormat="1" ht="15.75" outlineLevel="5">
      <c r="A505" s="5" t="s">
        <v>91</v>
      </c>
      <c r="B505" s="6" t="s">
        <v>404</v>
      </c>
      <c r="C505" s="6" t="s">
        <v>405</v>
      </c>
      <c r="D505" s="6" t="s">
        <v>92</v>
      </c>
      <c r="E505" s="6"/>
      <c r="F505" s="52">
        <f>F506</f>
        <v>2000</v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97"/>
      <c r="X505" s="52">
        <f>X506</f>
        <v>0</v>
      </c>
      <c r="Y505" s="81">
        <f t="shared" si="52"/>
        <v>0</v>
      </c>
      <c r="AA505" s="137"/>
    </row>
    <row r="506" spans="1:27" s="23" customFormat="1" ht="31.5" outlineLevel="5">
      <c r="A506" s="31" t="s">
        <v>93</v>
      </c>
      <c r="B506" s="32" t="s">
        <v>404</v>
      </c>
      <c r="C506" s="32" t="s">
        <v>405</v>
      </c>
      <c r="D506" s="32" t="s">
        <v>94</v>
      </c>
      <c r="E506" s="32"/>
      <c r="F506" s="53">
        <v>2000</v>
      </c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97"/>
      <c r="X506" s="53">
        <v>0</v>
      </c>
      <c r="Y506" s="81">
        <f t="shared" si="52"/>
        <v>0</v>
      </c>
      <c r="AA506" s="137"/>
    </row>
    <row r="507" spans="1:27" s="23" customFormat="1" ht="47.25" outlineLevel="5">
      <c r="A507" s="40" t="s">
        <v>426</v>
      </c>
      <c r="B507" s="18" t="s">
        <v>404</v>
      </c>
      <c r="C507" s="18" t="s">
        <v>425</v>
      </c>
      <c r="D507" s="18" t="s">
        <v>5</v>
      </c>
      <c r="E507" s="18"/>
      <c r="F507" s="51">
        <f>F508</f>
        <v>2</v>
      </c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97"/>
      <c r="X507" s="51">
        <f>X508</f>
        <v>0</v>
      </c>
      <c r="Y507" s="81">
        <f t="shared" si="52"/>
        <v>0</v>
      </c>
      <c r="AA507" s="137"/>
    </row>
    <row r="508" spans="1:27" s="23" customFormat="1" ht="15.75" outlineLevel="5">
      <c r="A508" s="5" t="s">
        <v>91</v>
      </c>
      <c r="B508" s="6" t="s">
        <v>404</v>
      </c>
      <c r="C508" s="6" t="s">
        <v>425</v>
      </c>
      <c r="D508" s="6" t="s">
        <v>92</v>
      </c>
      <c r="E508" s="6"/>
      <c r="F508" s="52">
        <f>F509</f>
        <v>2</v>
      </c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97"/>
      <c r="X508" s="52">
        <f>X509</f>
        <v>0</v>
      </c>
      <c r="Y508" s="81">
        <f t="shared" si="52"/>
        <v>0</v>
      </c>
      <c r="AA508" s="137"/>
    </row>
    <row r="509" spans="1:27" s="23" customFormat="1" ht="31.5" outlineLevel="5">
      <c r="A509" s="31" t="s">
        <v>93</v>
      </c>
      <c r="B509" s="32" t="s">
        <v>404</v>
      </c>
      <c r="C509" s="32" t="s">
        <v>425</v>
      </c>
      <c r="D509" s="32" t="s">
        <v>94</v>
      </c>
      <c r="E509" s="32"/>
      <c r="F509" s="53">
        <v>2</v>
      </c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97"/>
      <c r="X509" s="53">
        <v>0</v>
      </c>
      <c r="Y509" s="81">
        <f t="shared" si="52"/>
        <v>0</v>
      </c>
      <c r="AA509" s="137"/>
    </row>
    <row r="510" spans="1:27" s="23" customFormat="1" ht="18.75" outlineLevel="5">
      <c r="A510" s="15" t="s">
        <v>73</v>
      </c>
      <c r="B510" s="16" t="s">
        <v>74</v>
      </c>
      <c r="C510" s="16" t="s">
        <v>234</v>
      </c>
      <c r="D510" s="16" t="s">
        <v>5</v>
      </c>
      <c r="E510" s="16"/>
      <c r="F510" s="49">
        <f aca="true" t="shared" si="55" ref="F510:F515">F511</f>
        <v>2200</v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97"/>
      <c r="X510" s="49">
        <f aca="true" t="shared" si="56" ref="X510:X515">X511</f>
        <v>555</v>
      </c>
      <c r="Y510" s="81">
        <f t="shared" si="52"/>
        <v>25.227272727272727</v>
      </c>
      <c r="AA510" s="137"/>
    </row>
    <row r="511" spans="1:27" s="23" customFormat="1" ht="31.5" customHeight="1" outlineLevel="5">
      <c r="A511" s="48" t="s">
        <v>48</v>
      </c>
      <c r="B511" s="28" t="s">
        <v>75</v>
      </c>
      <c r="C511" s="28" t="s">
        <v>313</v>
      </c>
      <c r="D511" s="28" t="s">
        <v>5</v>
      </c>
      <c r="E511" s="47"/>
      <c r="F511" s="56">
        <f t="shared" si="55"/>
        <v>2200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97"/>
      <c r="X511" s="56">
        <f t="shared" si="56"/>
        <v>555</v>
      </c>
      <c r="Y511" s="81">
        <f t="shared" si="52"/>
        <v>25.227272727272727</v>
      </c>
      <c r="AA511" s="137"/>
    </row>
    <row r="512" spans="1:27" s="23" customFormat="1" ht="31.5" customHeight="1" outlineLevel="5">
      <c r="A512" s="20" t="s">
        <v>129</v>
      </c>
      <c r="B512" s="9" t="s">
        <v>75</v>
      </c>
      <c r="C512" s="9" t="s">
        <v>235</v>
      </c>
      <c r="D512" s="9" t="s">
        <v>5</v>
      </c>
      <c r="E512" s="11"/>
      <c r="F512" s="50">
        <f t="shared" si="55"/>
        <v>2200</v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97"/>
      <c r="X512" s="50">
        <f t="shared" si="56"/>
        <v>555</v>
      </c>
      <c r="Y512" s="81">
        <f t="shared" si="52"/>
        <v>25.227272727272727</v>
      </c>
      <c r="AA512" s="137"/>
    </row>
    <row r="513" spans="1:27" s="23" customFormat="1" ht="31.5" outlineLevel="5">
      <c r="A513" s="20" t="s">
        <v>131</v>
      </c>
      <c r="B513" s="9" t="s">
        <v>75</v>
      </c>
      <c r="C513" s="9" t="s">
        <v>236</v>
      </c>
      <c r="D513" s="9" t="s">
        <v>5</v>
      </c>
      <c r="E513" s="9"/>
      <c r="F513" s="50">
        <f t="shared" si="55"/>
        <v>2200</v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97"/>
      <c r="X513" s="50">
        <f t="shared" si="56"/>
        <v>555</v>
      </c>
      <c r="Y513" s="81">
        <f t="shared" si="52"/>
        <v>25.227272727272727</v>
      </c>
      <c r="AA513" s="137"/>
    </row>
    <row r="514" spans="1:27" s="23" customFormat="1" ht="31.5" outlineLevel="5">
      <c r="A514" s="40" t="s">
        <v>175</v>
      </c>
      <c r="B514" s="18" t="s">
        <v>75</v>
      </c>
      <c r="C514" s="18" t="s">
        <v>314</v>
      </c>
      <c r="D514" s="18" t="s">
        <v>5</v>
      </c>
      <c r="E514" s="18"/>
      <c r="F514" s="51">
        <f t="shared" si="55"/>
        <v>2200</v>
      </c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97"/>
      <c r="X514" s="51">
        <f t="shared" si="56"/>
        <v>555</v>
      </c>
      <c r="Y514" s="81">
        <f t="shared" si="52"/>
        <v>25.227272727272727</v>
      </c>
      <c r="AA514" s="137"/>
    </row>
    <row r="515" spans="1:27" s="23" customFormat="1" ht="15.75" outlineLevel="5">
      <c r="A515" s="5" t="s">
        <v>114</v>
      </c>
      <c r="B515" s="6" t="s">
        <v>75</v>
      </c>
      <c r="C515" s="6" t="s">
        <v>314</v>
      </c>
      <c r="D515" s="6" t="s">
        <v>115</v>
      </c>
      <c r="E515" s="6"/>
      <c r="F515" s="52">
        <f t="shared" si="55"/>
        <v>2200</v>
      </c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97"/>
      <c r="X515" s="52">
        <f t="shared" si="56"/>
        <v>555</v>
      </c>
      <c r="Y515" s="81">
        <f t="shared" si="52"/>
        <v>25.227272727272727</v>
      </c>
      <c r="AA515" s="137"/>
    </row>
    <row r="516" spans="1:27" s="23" customFormat="1" ht="47.25" outlineLevel="5">
      <c r="A516" s="36" t="s">
        <v>189</v>
      </c>
      <c r="B516" s="32" t="s">
        <v>75</v>
      </c>
      <c r="C516" s="32" t="s">
        <v>314</v>
      </c>
      <c r="D516" s="32" t="s">
        <v>83</v>
      </c>
      <c r="E516" s="32"/>
      <c r="F516" s="53">
        <v>2200</v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97"/>
      <c r="X516" s="53">
        <v>555</v>
      </c>
      <c r="Y516" s="81">
        <f t="shared" si="52"/>
        <v>25.227272727272727</v>
      </c>
      <c r="AA516" s="137"/>
    </row>
    <row r="517" spans="1:27" s="23" customFormat="1" ht="31.5" outlineLevel="5">
      <c r="A517" s="15" t="s">
        <v>68</v>
      </c>
      <c r="B517" s="16" t="s">
        <v>69</v>
      </c>
      <c r="C517" s="16" t="s">
        <v>313</v>
      </c>
      <c r="D517" s="16" t="s">
        <v>5</v>
      </c>
      <c r="E517" s="16"/>
      <c r="F517" s="49">
        <f>F518</f>
        <v>100</v>
      </c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97"/>
      <c r="X517" s="49">
        <f>X518</f>
        <v>0</v>
      </c>
      <c r="Y517" s="81">
        <f t="shared" si="52"/>
        <v>0</v>
      </c>
      <c r="AA517" s="137"/>
    </row>
    <row r="518" spans="1:27" s="23" customFormat="1" ht="15.75" outlineLevel="5">
      <c r="A518" s="8" t="s">
        <v>30</v>
      </c>
      <c r="B518" s="9" t="s">
        <v>70</v>
      </c>
      <c r="C518" s="9" t="s">
        <v>313</v>
      </c>
      <c r="D518" s="9" t="s">
        <v>5</v>
      </c>
      <c r="E518" s="9"/>
      <c r="F518" s="50">
        <f>F519</f>
        <v>100</v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97"/>
      <c r="X518" s="50">
        <f>X519</f>
        <v>0</v>
      </c>
      <c r="Y518" s="81">
        <f t="shared" si="52"/>
        <v>0</v>
      </c>
      <c r="AA518" s="137"/>
    </row>
    <row r="519" spans="1:27" s="23" customFormat="1" ht="31.5" outlineLevel="5">
      <c r="A519" s="20" t="s">
        <v>129</v>
      </c>
      <c r="B519" s="9" t="s">
        <v>70</v>
      </c>
      <c r="C519" s="9" t="s">
        <v>235</v>
      </c>
      <c r="D519" s="9" t="s">
        <v>5</v>
      </c>
      <c r="E519" s="9"/>
      <c r="F519" s="50">
        <f>F520</f>
        <v>100</v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97"/>
      <c r="X519" s="50">
        <f>X520</f>
        <v>0</v>
      </c>
      <c r="Y519" s="81">
        <f t="shared" si="52"/>
        <v>0</v>
      </c>
      <c r="AA519" s="137"/>
    </row>
    <row r="520" spans="1:27" s="23" customFormat="1" ht="31.5" outlineLevel="5">
      <c r="A520" s="20" t="s">
        <v>131</v>
      </c>
      <c r="B520" s="9" t="s">
        <v>70</v>
      </c>
      <c r="C520" s="9" t="s">
        <v>236</v>
      </c>
      <c r="D520" s="9" t="s">
        <v>5</v>
      </c>
      <c r="E520" s="9"/>
      <c r="F520" s="50">
        <f>F521</f>
        <v>100</v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97"/>
      <c r="X520" s="50">
        <f>X521</f>
        <v>0</v>
      </c>
      <c r="Y520" s="81">
        <f t="shared" si="52"/>
        <v>0</v>
      </c>
      <c r="AA520" s="137"/>
    </row>
    <row r="521" spans="1:27" s="23" customFormat="1" ht="31.5" outlineLevel="5">
      <c r="A521" s="34" t="s">
        <v>176</v>
      </c>
      <c r="B521" s="18" t="s">
        <v>70</v>
      </c>
      <c r="C521" s="18" t="s">
        <v>315</v>
      </c>
      <c r="D521" s="18" t="s">
        <v>5</v>
      </c>
      <c r="E521" s="18"/>
      <c r="F521" s="51">
        <f>F522</f>
        <v>100</v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97"/>
      <c r="X521" s="51">
        <f>X522</f>
        <v>0</v>
      </c>
      <c r="Y521" s="81">
        <f t="shared" si="52"/>
        <v>0</v>
      </c>
      <c r="AA521" s="137"/>
    </row>
    <row r="522" spans="1:27" s="23" customFormat="1" ht="15.75" outlineLevel="5">
      <c r="A522" s="61" t="s">
        <v>124</v>
      </c>
      <c r="B522" s="60" t="s">
        <v>70</v>
      </c>
      <c r="C522" s="60" t="s">
        <v>315</v>
      </c>
      <c r="D522" s="60" t="s">
        <v>204</v>
      </c>
      <c r="E522" s="60"/>
      <c r="F522" s="62">
        <v>100</v>
      </c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1"/>
      <c r="X522" s="62">
        <v>0</v>
      </c>
      <c r="Y522" s="81">
        <f aca="true" t="shared" si="57" ref="Y522:Y533">X522/F522*100</f>
        <v>0</v>
      </c>
      <c r="AA522" s="137"/>
    </row>
    <row r="523" spans="1:27" s="23" customFormat="1" ht="48" customHeight="1" outlineLevel="5">
      <c r="A523" s="15" t="s">
        <v>78</v>
      </c>
      <c r="B523" s="16" t="s">
        <v>77</v>
      </c>
      <c r="C523" s="16" t="s">
        <v>313</v>
      </c>
      <c r="D523" s="16" t="s">
        <v>5</v>
      </c>
      <c r="E523" s="16"/>
      <c r="F523" s="49">
        <f aca="true" t="shared" si="58" ref="F523:F531">F524</f>
        <v>21210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X523" s="49">
        <f aca="true" t="shared" si="59" ref="X523:X531">X524</f>
        <v>5302.497</v>
      </c>
      <c r="Y523" s="81">
        <f t="shared" si="57"/>
        <v>24.999985855728433</v>
      </c>
      <c r="AA523" s="137"/>
    </row>
    <row r="524" spans="1:27" s="23" customFormat="1" ht="47.25" outlineLevel="5">
      <c r="A524" s="20" t="s">
        <v>80</v>
      </c>
      <c r="B524" s="9" t="s">
        <v>79</v>
      </c>
      <c r="C524" s="9" t="s">
        <v>313</v>
      </c>
      <c r="D524" s="9" t="s">
        <v>5</v>
      </c>
      <c r="E524" s="9"/>
      <c r="F524" s="50">
        <f t="shared" si="58"/>
        <v>21210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X524" s="50">
        <f t="shared" si="59"/>
        <v>5302.497</v>
      </c>
      <c r="Y524" s="81">
        <f t="shared" si="57"/>
        <v>24.999985855728433</v>
      </c>
      <c r="AA524" s="137"/>
    </row>
    <row r="525" spans="1:27" s="23" customFormat="1" ht="31.5" outlineLevel="5">
      <c r="A525" s="20" t="s">
        <v>129</v>
      </c>
      <c r="B525" s="9" t="s">
        <v>79</v>
      </c>
      <c r="C525" s="9" t="s">
        <v>235</v>
      </c>
      <c r="D525" s="9" t="s">
        <v>5</v>
      </c>
      <c r="E525" s="9"/>
      <c r="F525" s="50">
        <f t="shared" si="58"/>
        <v>21210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X525" s="50">
        <f t="shared" si="59"/>
        <v>5302.497</v>
      </c>
      <c r="Y525" s="81">
        <f t="shared" si="57"/>
        <v>24.999985855728433</v>
      </c>
      <c r="AA525" s="137"/>
    </row>
    <row r="526" spans="1:27" s="23" customFormat="1" ht="31.5" outlineLevel="5">
      <c r="A526" s="20" t="s">
        <v>131</v>
      </c>
      <c r="B526" s="9" t="s">
        <v>79</v>
      </c>
      <c r="C526" s="9" t="s">
        <v>236</v>
      </c>
      <c r="D526" s="9" t="s">
        <v>5</v>
      </c>
      <c r="E526" s="9"/>
      <c r="F526" s="50">
        <f>F527+F530</f>
        <v>21210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X526" s="50">
        <f>X527+X530</f>
        <v>5302.497</v>
      </c>
      <c r="Y526" s="81">
        <f t="shared" si="57"/>
        <v>24.999985855728433</v>
      </c>
      <c r="AA526" s="137"/>
    </row>
    <row r="527" spans="1:27" s="23" customFormat="1" ht="47.25" outlineLevel="5">
      <c r="A527" s="5" t="s">
        <v>177</v>
      </c>
      <c r="B527" s="6" t="s">
        <v>79</v>
      </c>
      <c r="C527" s="6" t="s">
        <v>316</v>
      </c>
      <c r="D527" s="6" t="s">
        <v>5</v>
      </c>
      <c r="E527" s="6"/>
      <c r="F527" s="52">
        <f t="shared" si="58"/>
        <v>3396.371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X527" s="52">
        <f t="shared" si="59"/>
        <v>849.09</v>
      </c>
      <c r="Y527" s="81">
        <f t="shared" si="57"/>
        <v>24.9999190312248</v>
      </c>
      <c r="AA527" s="137"/>
    </row>
    <row r="528" spans="1:27" s="23" customFormat="1" ht="15.75" outlineLevel="5">
      <c r="A528" s="5" t="s">
        <v>127</v>
      </c>
      <c r="B528" s="6" t="s">
        <v>79</v>
      </c>
      <c r="C528" s="6" t="s">
        <v>316</v>
      </c>
      <c r="D528" s="6" t="s">
        <v>128</v>
      </c>
      <c r="E528" s="6"/>
      <c r="F528" s="52">
        <f t="shared" si="58"/>
        <v>3396.371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X528" s="52">
        <f t="shared" si="59"/>
        <v>849.09</v>
      </c>
      <c r="Y528" s="81">
        <f t="shared" si="57"/>
        <v>24.9999190312248</v>
      </c>
      <c r="AA528" s="137"/>
    </row>
    <row r="529" spans="1:27" s="23" customFormat="1" ht="15.75" outlineLevel="5">
      <c r="A529" s="31" t="s">
        <v>125</v>
      </c>
      <c r="B529" s="32" t="s">
        <v>79</v>
      </c>
      <c r="C529" s="32" t="s">
        <v>316</v>
      </c>
      <c r="D529" s="32" t="s">
        <v>126</v>
      </c>
      <c r="E529" s="32"/>
      <c r="F529" s="53">
        <v>3396.371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X529" s="53">
        <v>849.09</v>
      </c>
      <c r="Y529" s="81">
        <f t="shared" si="57"/>
        <v>24.9999190312248</v>
      </c>
      <c r="AA529" s="137"/>
    </row>
    <row r="530" spans="1:27" s="23" customFormat="1" ht="47.25" outlineLevel="5">
      <c r="A530" s="5" t="s">
        <v>363</v>
      </c>
      <c r="B530" s="6" t="s">
        <v>79</v>
      </c>
      <c r="C530" s="6" t="s">
        <v>359</v>
      </c>
      <c r="D530" s="6" t="s">
        <v>5</v>
      </c>
      <c r="E530" s="6"/>
      <c r="F530" s="52">
        <f t="shared" si="58"/>
        <v>17813.629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X530" s="52">
        <f t="shared" si="59"/>
        <v>4453.407</v>
      </c>
      <c r="Y530" s="81">
        <f t="shared" si="57"/>
        <v>24.99999859658018</v>
      </c>
      <c r="AA530" s="137"/>
    </row>
    <row r="531" spans="1:27" s="23" customFormat="1" ht="15.75" outlineLevel="5">
      <c r="A531" s="5" t="s">
        <v>127</v>
      </c>
      <c r="B531" s="6" t="s">
        <v>79</v>
      </c>
      <c r="C531" s="6" t="s">
        <v>359</v>
      </c>
      <c r="D531" s="6" t="s">
        <v>128</v>
      </c>
      <c r="E531" s="6"/>
      <c r="F531" s="52">
        <f t="shared" si="58"/>
        <v>17813.629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X531" s="52">
        <f t="shared" si="59"/>
        <v>4453.407</v>
      </c>
      <c r="Y531" s="81">
        <f t="shared" si="57"/>
        <v>24.99999859658018</v>
      </c>
      <c r="AA531" s="137"/>
    </row>
    <row r="532" spans="1:27" s="23" customFormat="1" ht="15.75" outlineLevel="5">
      <c r="A532" s="31" t="s">
        <v>125</v>
      </c>
      <c r="B532" s="32" t="s">
        <v>79</v>
      </c>
      <c r="C532" s="32" t="s">
        <v>359</v>
      </c>
      <c r="D532" s="32" t="s">
        <v>126</v>
      </c>
      <c r="E532" s="32"/>
      <c r="F532" s="53">
        <v>17813.629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X532" s="53">
        <v>4453.407</v>
      </c>
      <c r="Y532" s="81">
        <f t="shared" si="57"/>
        <v>24.99999859658018</v>
      </c>
      <c r="AA532" s="137"/>
    </row>
    <row r="533" spans="1:25" ht="18.75">
      <c r="A533" s="142" t="s">
        <v>24</v>
      </c>
      <c r="B533" s="142"/>
      <c r="C533" s="142"/>
      <c r="D533" s="142"/>
      <c r="E533" s="142"/>
      <c r="F533" s="136">
        <f>F9+F180+F187+F240+F287+F409+F174+F451+F492+F510+F517+F523</f>
        <v>962074.0062899999</v>
      </c>
      <c r="G533" s="136" t="e">
        <f>#REF!+G451+#REF!+G409+G287+G240+G187+G180+G9</f>
        <v>#REF!</v>
      </c>
      <c r="H533" s="136" t="e">
        <f>#REF!+H451+#REF!+H409+H287+H240+H187+H180+H9</f>
        <v>#REF!</v>
      </c>
      <c r="I533" s="136" t="e">
        <f>#REF!+I451+#REF!+I409+I287+I240+I187+I180+I9</f>
        <v>#REF!</v>
      </c>
      <c r="J533" s="136" t="e">
        <f>#REF!+J451+#REF!+J409+J287+J240+J187+J180+J9</f>
        <v>#REF!</v>
      </c>
      <c r="K533" s="136" t="e">
        <f>#REF!+K451+#REF!+K409+K287+K240+K187+K180+K9</f>
        <v>#REF!</v>
      </c>
      <c r="L533" s="136" t="e">
        <f>#REF!+L451+#REF!+L409+L287+L240+L187+L180+L9</f>
        <v>#REF!</v>
      </c>
      <c r="M533" s="136" t="e">
        <f>#REF!+M451+#REF!+M409+M287+M240+M187+M180+M9</f>
        <v>#REF!</v>
      </c>
      <c r="N533" s="136" t="e">
        <f>#REF!+N451+#REF!+N409+N287+N240+N187+N180+N9</f>
        <v>#REF!</v>
      </c>
      <c r="O533" s="136" t="e">
        <f>#REF!+O451+#REF!+O409+O287+O240+O187+O180+O9</f>
        <v>#REF!</v>
      </c>
      <c r="P533" s="136" t="e">
        <f>#REF!+P451+#REF!+P409+P287+P240+P187+P180+P9</f>
        <v>#REF!</v>
      </c>
      <c r="Q533" s="136" t="e">
        <f>#REF!+Q451+#REF!+Q409+Q287+Q240+Q187+Q180+Q9</f>
        <v>#REF!</v>
      </c>
      <c r="R533" s="136" t="e">
        <f>#REF!+R451+#REF!+R409+R287+R240+R187+R180+R9</f>
        <v>#REF!</v>
      </c>
      <c r="S533" s="136" t="e">
        <f>#REF!+S451+#REF!+S409+S287+S240+S187+S180+S9</f>
        <v>#REF!</v>
      </c>
      <c r="T533" s="136" t="e">
        <f>#REF!+T451+#REF!+T409+T287+T240+T187+T180+T9</f>
        <v>#REF!</v>
      </c>
      <c r="U533" s="136" t="e">
        <f>#REF!+U451+#REF!+U409+U287+U240+U187+U180+U9</f>
        <v>#REF!</v>
      </c>
      <c r="V533" s="136" t="e">
        <f>#REF!+V451+#REF!+V409+V287+V240+V187+V180+V9</f>
        <v>#REF!</v>
      </c>
      <c r="W533" s="63"/>
      <c r="X533" s="136">
        <f>X9+X180+X187+X240+X287+X409+X174+X451+X492+X510+X517+X523+0.003</f>
        <v>186266.06900000002</v>
      </c>
      <c r="Y533" s="81">
        <f t="shared" si="57"/>
        <v>19.360887809274566</v>
      </c>
    </row>
    <row r="534" spans="1:2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3"/>
      <c r="V535" s="3"/>
    </row>
    <row r="536" ht="15.75">
      <c r="F536" s="77"/>
    </row>
    <row r="537" ht="15.75">
      <c r="F537" s="75"/>
    </row>
    <row r="540" ht="15.75">
      <c r="F540" s="75"/>
    </row>
  </sheetData>
  <sheetProtection/>
  <autoFilter ref="A8:Y8"/>
  <mergeCells count="8">
    <mergeCell ref="A535:T535"/>
    <mergeCell ref="A533:E533"/>
    <mergeCell ref="A7:V7"/>
    <mergeCell ref="A6:V6"/>
    <mergeCell ref="B1:Y1"/>
    <mergeCell ref="B2:Y2"/>
    <mergeCell ref="B3:Y3"/>
    <mergeCell ref="A5:V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2018-12-20T02:11:34Z</cp:lastPrinted>
  <dcterms:created xsi:type="dcterms:W3CDTF">2008-11-11T04:53:42Z</dcterms:created>
  <dcterms:modified xsi:type="dcterms:W3CDTF">2019-06-02T22:36:55Z</dcterms:modified>
  <cp:category/>
  <cp:version/>
  <cp:contentType/>
  <cp:contentStatus/>
</cp:coreProperties>
</file>